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My Drive\Jobs\Finance Ministry\ریاست تفتیش\مراجع تفتیش شده\ریاست بررسی\000\"/>
    </mc:Choice>
  </mc:AlternateContent>
  <xr:revisionPtr revIDLastSave="0" documentId="13_ncr:1_{C9BAC2B3-BD12-432B-B309-FD14BA15E4F1}" xr6:coauthVersionLast="47" xr6:coauthVersionMax="47" xr10:uidLastSave="{00000000-0000-0000-0000-000000000000}"/>
  <workbookProtection workbookAlgorithmName="SHA-512" workbookHashValue="lD7QAvv1o7StKtvk6kjVUBeZCpxNKx6AJQm4Sy6mA+LeCVirySNnBi8kQIW+XSZN2/CE7UHbEQvxrQypxr2TyQ==" workbookSaltValue="DAuiZr6jhhhz6YytjuAn0Q==" workbookSpinCount="100000" lockStructure="1"/>
  <bookViews>
    <workbookView xWindow="-120" yWindow="-120" windowWidth="29040" windowHeight="15720" tabRatio="595" activeTab="1" xr2:uid="{00000000-000D-0000-FFFF-FFFF00000000}"/>
  </bookViews>
  <sheets>
    <sheet name="بررسی اظهارنامه مالیاتی" sheetId="36" r:id="rId1"/>
    <sheet name="TikRah - تیک‌راه " sheetId="40" r:id="rId2"/>
  </sheets>
  <definedNames>
    <definedName name="_xlnm.Print_Area" localSheetId="0">'بررسی اظهارنامه مالیاتی'!$F$1:$J$40</definedName>
    <definedName name="valuevx">42.314159</definedName>
    <definedName name="vertex42_copyright" hidden="1">"© 2010-2014 Vertex42 LLC"</definedName>
    <definedName name="vertex42_id" hidden="1">"payroll-template.xlsx"</definedName>
    <definedName name="vertex42_title" hidden="1">"Employee Payroll Template"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36" l="1"/>
  <c r="C8" i="36"/>
  <c r="E8" i="36" s="1"/>
  <c r="I25" i="36" l="1"/>
  <c r="I16" i="36"/>
  <c r="F132" i="36"/>
  <c r="E132" i="36"/>
  <c r="D132" i="36"/>
  <c r="G131" i="36"/>
  <c r="G130" i="36"/>
  <c r="G129" i="36"/>
  <c r="G128" i="36"/>
  <c r="G127" i="36"/>
  <c r="G126" i="36"/>
  <c r="D122" i="36"/>
  <c r="C122" i="36"/>
  <c r="B122" i="36"/>
  <c r="E121" i="36"/>
  <c r="E120" i="36"/>
  <c r="E119" i="36"/>
  <c r="E118" i="36"/>
  <c r="E117" i="36"/>
  <c r="E116" i="36"/>
  <c r="E115" i="36"/>
  <c r="E114" i="36"/>
  <c r="E113" i="36"/>
  <c r="E112" i="36"/>
  <c r="E111" i="36"/>
  <c r="E110" i="36"/>
  <c r="E106" i="36"/>
  <c r="D106" i="36"/>
  <c r="B106" i="36"/>
  <c r="F105" i="36"/>
  <c r="C105" i="36"/>
  <c r="F104" i="36"/>
  <c r="C104" i="36"/>
  <c r="F103" i="36"/>
  <c r="C103" i="36"/>
  <c r="F102" i="36"/>
  <c r="C102" i="36"/>
  <c r="F101" i="36"/>
  <c r="C101" i="36"/>
  <c r="F100" i="36"/>
  <c r="C100" i="36"/>
  <c r="F99" i="36"/>
  <c r="C99" i="36"/>
  <c r="F98" i="36"/>
  <c r="C98" i="36"/>
  <c r="F97" i="36"/>
  <c r="C97" i="36"/>
  <c r="F96" i="36"/>
  <c r="C96" i="36"/>
  <c r="F95" i="36"/>
  <c r="C95" i="36"/>
  <c r="F94" i="36"/>
  <c r="C94" i="36"/>
  <c r="D90" i="36"/>
  <c r="C90" i="36"/>
  <c r="B90" i="36"/>
  <c r="E38" i="36" s="1"/>
  <c r="E89" i="36"/>
  <c r="E88" i="36"/>
  <c r="E87" i="36"/>
  <c r="E86" i="36"/>
  <c r="E85" i="36"/>
  <c r="E84" i="36"/>
  <c r="E83" i="36"/>
  <c r="E82" i="36"/>
  <c r="E81" i="36"/>
  <c r="E80" i="36"/>
  <c r="E79" i="36"/>
  <c r="E78" i="36"/>
  <c r="B74" i="36"/>
  <c r="D73" i="36"/>
  <c r="C73" i="36"/>
  <c r="D72" i="36"/>
  <c r="C72" i="36"/>
  <c r="D71" i="36"/>
  <c r="C71" i="36"/>
  <c r="D70" i="36"/>
  <c r="C70" i="36"/>
  <c r="G69" i="36"/>
  <c r="D64" i="36"/>
  <c r="B64" i="36"/>
  <c r="E63" i="36"/>
  <c r="C63" i="36"/>
  <c r="E62" i="36"/>
  <c r="C62" i="36"/>
  <c r="E61" i="36"/>
  <c r="C61" i="36"/>
  <c r="E60" i="36"/>
  <c r="E64" i="36" s="1"/>
  <c r="C60" i="36"/>
  <c r="D56" i="36"/>
  <c r="B56" i="36"/>
  <c r="C55" i="36"/>
  <c r="C54" i="36"/>
  <c r="C53" i="36"/>
  <c r="C52" i="36"/>
  <c r="D48" i="36"/>
  <c r="D66" i="36" s="1"/>
  <c r="B48" i="36"/>
  <c r="C47" i="36"/>
  <c r="C46" i="36"/>
  <c r="C45" i="36"/>
  <c r="C44" i="36"/>
  <c r="B40" i="36"/>
  <c r="C39" i="36"/>
  <c r="D39" i="36" s="1"/>
  <c r="C38" i="36"/>
  <c r="D38" i="36" s="1"/>
  <c r="C37" i="36"/>
  <c r="D37" i="36" s="1"/>
  <c r="C36" i="36"/>
  <c r="D36" i="36" s="1"/>
  <c r="C35" i="36"/>
  <c r="D35" i="36" s="1"/>
  <c r="C34" i="36"/>
  <c r="D34" i="36" s="1"/>
  <c r="C33" i="36"/>
  <c r="D33" i="36" s="1"/>
  <c r="C32" i="36"/>
  <c r="D32" i="36" s="1"/>
  <c r="C31" i="36"/>
  <c r="D31" i="36" s="1"/>
  <c r="C30" i="36"/>
  <c r="D30" i="36" s="1"/>
  <c r="C29" i="36"/>
  <c r="D29" i="36" s="1"/>
  <c r="C28" i="36"/>
  <c r="D28" i="36" s="1"/>
  <c r="J25" i="36"/>
  <c r="C27" i="36"/>
  <c r="D27" i="36" s="1"/>
  <c r="C26" i="36"/>
  <c r="D26" i="36" s="1"/>
  <c r="C25" i="36"/>
  <c r="D25" i="36" s="1"/>
  <c r="C24" i="36"/>
  <c r="D24" i="36" s="1"/>
  <c r="C23" i="36"/>
  <c r="D23" i="36" s="1"/>
  <c r="C22" i="36"/>
  <c r="D22" i="36" s="1"/>
  <c r="C21" i="36"/>
  <c r="D21" i="36" s="1"/>
  <c r="I21" i="36"/>
  <c r="C20" i="36"/>
  <c r="D20" i="36" s="1"/>
  <c r="E19" i="36"/>
  <c r="C19" i="36"/>
  <c r="D19" i="36" s="1"/>
  <c r="E18" i="36"/>
  <c r="C18" i="36"/>
  <c r="D18" i="36" s="1"/>
  <c r="E17" i="36"/>
  <c r="C17" i="36"/>
  <c r="D17" i="36" s="1"/>
  <c r="C16" i="36"/>
  <c r="D16" i="36" s="1"/>
  <c r="J16" i="36"/>
  <c r="C15" i="36"/>
  <c r="B14" i="36"/>
  <c r="H12" i="36" s="1"/>
  <c r="H14" i="36"/>
  <c r="C13" i="36"/>
  <c r="D13" i="36" s="1"/>
  <c r="C12" i="36"/>
  <c r="D12" i="36" s="1"/>
  <c r="C11" i="36"/>
  <c r="B10" i="36"/>
  <c r="C9" i="36"/>
  <c r="D9" i="36" s="1"/>
  <c r="D7" i="36"/>
  <c r="G61" i="36" l="1"/>
  <c r="C106" i="36"/>
  <c r="E32" i="36" s="1"/>
  <c r="G62" i="36"/>
  <c r="D74" i="36"/>
  <c r="E90" i="36"/>
  <c r="F106" i="36"/>
  <c r="G132" i="36"/>
  <c r="G63" i="36"/>
  <c r="E122" i="36"/>
  <c r="J21" i="36"/>
  <c r="C10" i="36"/>
  <c r="D8" i="36"/>
  <c r="H11" i="36"/>
  <c r="H13" i="36" s="1"/>
  <c r="H15" i="36" s="1"/>
  <c r="F32" i="36" s="1"/>
  <c r="C14" i="36"/>
  <c r="D11" i="36"/>
  <c r="C40" i="36"/>
  <c r="D15" i="36"/>
  <c r="C48" i="36"/>
  <c r="E44" i="36"/>
  <c r="E45" i="36"/>
  <c r="G45" i="36" s="1"/>
  <c r="E46" i="36"/>
  <c r="G46" i="36" s="1"/>
  <c r="E47" i="36"/>
  <c r="G47" i="36" s="1"/>
  <c r="G70" i="36"/>
  <c r="B66" i="36"/>
  <c r="C56" i="36"/>
  <c r="E54" i="36"/>
  <c r="G54" i="36" s="1"/>
  <c r="C64" i="36"/>
  <c r="G60" i="36"/>
  <c r="F64" i="36"/>
  <c r="C74" i="36"/>
  <c r="E53" i="36" l="1"/>
  <c r="G53" i="36" s="1"/>
  <c r="E55" i="36"/>
  <c r="G55" i="36" s="1"/>
  <c r="E72" i="36"/>
  <c r="E52" i="36"/>
  <c r="E70" i="36" s="1"/>
  <c r="G64" i="36"/>
  <c r="G72" i="36"/>
  <c r="G73" i="36" s="1"/>
  <c r="G74" i="36" s="1"/>
  <c r="I24" i="36" s="1"/>
  <c r="E48" i="36"/>
  <c r="G44" i="36"/>
  <c r="C66" i="36"/>
  <c r="D40" i="36"/>
  <c r="I14" i="36"/>
  <c r="D14" i="36"/>
  <c r="J12" i="36" s="1"/>
  <c r="I12" i="36"/>
  <c r="H17" i="36"/>
  <c r="H20" i="36" s="1"/>
  <c r="H22" i="36" s="1"/>
  <c r="I11" i="36"/>
  <c r="D10" i="36"/>
  <c r="J11" i="36" s="1"/>
  <c r="E74" i="36" l="1"/>
  <c r="E71" i="36"/>
  <c r="G52" i="36"/>
  <c r="E73" i="36"/>
  <c r="E56" i="36"/>
  <c r="E66" i="36" s="1"/>
  <c r="J24" i="36"/>
  <c r="I13" i="36"/>
  <c r="I15" i="36" s="1"/>
  <c r="G32" i="36" s="1"/>
  <c r="J14" i="36"/>
  <c r="F48" i="36"/>
  <c r="I27" i="36"/>
  <c r="H27" i="36"/>
  <c r="F56" i="36" l="1"/>
  <c r="G56" i="36" s="1"/>
  <c r="J13" i="36"/>
  <c r="J27" i="36"/>
  <c r="G48" i="36"/>
  <c r="I17" i="36"/>
  <c r="J15" i="36"/>
  <c r="G66" i="36" l="1"/>
  <c r="F66" i="36"/>
  <c r="I20" i="36"/>
  <c r="J17" i="36"/>
  <c r="H23" i="36"/>
  <c r="H26" i="36" s="1"/>
  <c r="I23" i="36" l="1"/>
  <c r="H28" i="36"/>
  <c r="I22" i="36"/>
  <c r="J20" i="36"/>
  <c r="I26" i="36" l="1"/>
  <c r="J23" i="36"/>
  <c r="J22" i="36"/>
  <c r="I28" i="36" l="1"/>
  <c r="I31" i="36" s="1"/>
  <c r="J26" i="36"/>
  <c r="J28" i="3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K_Rahimi</author>
    <author>K Rahimi</author>
  </authors>
  <commentList>
    <comment ref="E8" authorId="0" shapeId="0" xr:uid="{33F8A7B4-A41D-4602-AF30-5CB43D7D3EE1}">
      <text>
        <r>
          <rPr>
            <b/>
            <sz val="9"/>
            <color indexed="81"/>
            <rFont val="Tahoma"/>
            <family val="2"/>
          </rPr>
          <t>Karamatullah Rahimi:</t>
        </r>
        <r>
          <rPr>
            <sz val="9"/>
            <color indexed="81"/>
            <rFont val="Tahoma"/>
            <family val="2"/>
          </rPr>
          <t xml:space="preserve">
مقدار فیصدی که میخواهید در فروشات شرکت افزودی بیارید</t>
        </r>
      </text>
    </comment>
    <comment ref="E17" authorId="1" shapeId="0" xr:uid="{EA41A663-7B02-4DD4-B855-B720488DC492}">
      <text>
        <r>
          <rPr>
            <b/>
            <sz val="9"/>
            <color indexed="81"/>
            <rFont val="Tahoma"/>
            <family val="2"/>
          </rPr>
          <t>Karamatullah Rahimi:</t>
        </r>
        <r>
          <rPr>
            <sz val="9"/>
            <color indexed="81"/>
            <rFont val="Tahoma"/>
            <family val="2"/>
          </rPr>
          <t xml:space="preserve">
مجرایی داده شده و تادیات مالیه انتفاعی 4 فیصد</t>
        </r>
      </text>
    </comment>
    <comment ref="E18" authorId="1" shapeId="0" xr:uid="{4E47A170-AC1E-42D2-A8AB-021575F664F0}">
      <text>
        <r>
          <rPr>
            <b/>
            <sz val="9"/>
            <color indexed="81"/>
            <rFont val="Tahoma"/>
            <family val="2"/>
          </rPr>
          <t>Karamatullah Rahimi:</t>
        </r>
        <r>
          <rPr>
            <sz val="9"/>
            <color indexed="81"/>
            <rFont val="Tahoma"/>
            <family val="2"/>
          </rPr>
          <t xml:space="preserve">
مجرایی داده شده و تادیات مالیه انتفاعی 5 فیصد</t>
        </r>
      </text>
    </comment>
    <comment ref="E19" authorId="0" shapeId="0" xr:uid="{B85E6351-BF47-4DE2-B8BB-171E1EC72440}">
      <text>
        <r>
          <rPr>
            <b/>
            <sz val="9"/>
            <color indexed="81"/>
            <rFont val="Tahoma"/>
            <family val="2"/>
          </rPr>
          <t xml:space="preserve">Karamatullah Rahimi:
</t>
        </r>
        <r>
          <rPr>
            <sz val="9"/>
            <color indexed="81"/>
            <rFont val="Tahoma"/>
            <family val="2"/>
          </rPr>
          <t>مجرایی داده شده و تادیات مالیه انتفاعی 10 فیصد</t>
        </r>
      </text>
    </comment>
    <comment ref="E32" authorId="0" shapeId="0" xr:uid="{7BC943AC-DD6F-4ACE-BCEB-8F995B3A6359}">
      <text>
        <r>
          <rPr>
            <b/>
            <sz val="9"/>
            <color indexed="81"/>
            <rFont val="Tahoma"/>
            <family val="2"/>
          </rPr>
          <t>Karamatullah Rahimi:</t>
        </r>
        <r>
          <rPr>
            <sz val="9"/>
            <color indexed="81"/>
            <rFont val="Tahoma"/>
            <family val="2"/>
          </rPr>
          <t xml:space="preserve">
تغییرات در کرایه 
توسط بررس</t>
        </r>
      </text>
    </comment>
    <comment ref="E38" authorId="0" shapeId="0" xr:uid="{BC182D8D-D3F9-4B4A-85F7-EACA7C37FB5D}">
      <text>
        <r>
          <rPr>
            <b/>
            <sz val="9"/>
            <color indexed="81"/>
            <rFont val="Tahoma"/>
            <family val="2"/>
          </rPr>
          <t>Karamatullah Rahimi:</t>
        </r>
        <r>
          <rPr>
            <sz val="9"/>
            <color indexed="81"/>
            <rFont val="Tahoma"/>
            <family val="2"/>
          </rPr>
          <t xml:space="preserve">
معاشات نظر به فورم
</t>
        </r>
      </text>
    </comment>
  </commentList>
</comments>
</file>

<file path=xl/sharedStrings.xml><?xml version="1.0" encoding="utf-8"?>
<sst xmlns="http://schemas.openxmlformats.org/spreadsheetml/2006/main" count="175" uniqueCount="112">
  <si>
    <t xml:space="preserve"> اعلانات و ضیافت ها </t>
  </si>
  <si>
    <t>قروض لاحصول</t>
  </si>
  <si>
    <t>مصارف وسایط نقلیه</t>
  </si>
  <si>
    <t xml:space="preserve"> خسارات وارده بابت تلفات و آفات</t>
  </si>
  <si>
    <t>کميشن ها  و فیس ها</t>
  </si>
  <si>
    <t>استهلاک معمولی</t>
  </si>
  <si>
    <t>استهلاک سریع</t>
  </si>
  <si>
    <t xml:space="preserve">مفاد سهم تادیه شده بشمول توزیع مفاد نماینده گی </t>
  </si>
  <si>
    <t>خسارات خارجی</t>
  </si>
  <si>
    <t>تکتانه</t>
  </si>
  <si>
    <t>خدمات حقوقی و مسلکی</t>
  </si>
  <si>
    <t>مصارف اداری</t>
  </si>
  <si>
    <t>ترمیمات، حفظ و مراقبت</t>
  </si>
  <si>
    <t>تادیات کرایه یا اجاره</t>
  </si>
  <si>
    <t>حق الامتیاز ها و سایر مصارف مربوطه</t>
  </si>
  <si>
    <t>تداركات و اجناس</t>
  </si>
  <si>
    <t>فیس های جواز</t>
  </si>
  <si>
    <t>مصارف سفر و ماکول</t>
  </si>
  <si>
    <t>مصارف برق، آب، تلیفون و غیره</t>
  </si>
  <si>
    <t>معاشات</t>
  </si>
  <si>
    <t>کسرات مجاز</t>
  </si>
  <si>
    <t>قیمت تمام شد اجناس فروخته شده</t>
  </si>
  <si>
    <t xml:space="preserve">تشریحات اقلام </t>
  </si>
  <si>
    <t>اظهار شده</t>
  </si>
  <si>
    <t>بررس</t>
  </si>
  <si>
    <t>تفاوت</t>
  </si>
  <si>
    <t>عواید کتمان شده</t>
  </si>
  <si>
    <t>عواید (فروشات)</t>
  </si>
  <si>
    <t>مجموعه عواید متفرقه</t>
  </si>
  <si>
    <t>سرجمع عواید و فروشات</t>
  </si>
  <si>
    <t>موجودی اول سال</t>
  </si>
  <si>
    <t>خریداری (مصارف مستقیم)</t>
  </si>
  <si>
    <t>موجودی ختم سال</t>
  </si>
  <si>
    <t xml:space="preserve"> مجموع کسرات مجاز</t>
  </si>
  <si>
    <t>سنجش عواید و مصارف</t>
  </si>
  <si>
    <t>سرجمع عواید ( فروشات)</t>
  </si>
  <si>
    <t>عواید ناخالص (عواید تابع مالیه)</t>
  </si>
  <si>
    <t>مالیات برعایدات</t>
  </si>
  <si>
    <t>عواید خالص (مفاد یا ضرر)</t>
  </si>
  <si>
    <t>ربع ها</t>
  </si>
  <si>
    <t>عواید نا خالص</t>
  </si>
  <si>
    <t>مالیه انتفاعی</t>
  </si>
  <si>
    <t>تحویلی مالیات</t>
  </si>
  <si>
    <t>مالیات باقی مانده</t>
  </si>
  <si>
    <t>ربع اول</t>
  </si>
  <si>
    <t>ربع دوم</t>
  </si>
  <si>
    <t>ربع سوم</t>
  </si>
  <si>
    <t>ریع چهارم</t>
  </si>
  <si>
    <t>مجموعه</t>
  </si>
  <si>
    <t>ACCD</t>
  </si>
  <si>
    <t>1st ACCD</t>
  </si>
  <si>
    <t>2nd ACCD</t>
  </si>
  <si>
    <t>3rd ACCD</t>
  </si>
  <si>
    <t>4th ACCD</t>
  </si>
  <si>
    <t>ماها</t>
  </si>
  <si>
    <t xml:space="preserve">مالیه معاشات </t>
  </si>
  <si>
    <t>تاریخ</t>
  </si>
  <si>
    <t>مبلع م16</t>
  </si>
  <si>
    <t>مالیه</t>
  </si>
  <si>
    <t>ضرر سالهای گذشته</t>
  </si>
  <si>
    <t>مالیات برعایدات قابل تادیه</t>
  </si>
  <si>
    <t xml:space="preserve">عواید خالص </t>
  </si>
  <si>
    <t>مجموع مالیات قابل تادیه کتمان شده</t>
  </si>
  <si>
    <t>کرایه</t>
  </si>
  <si>
    <t>مجموع مالیات قابل تادیه</t>
  </si>
  <si>
    <t>ACCD لیجر</t>
  </si>
  <si>
    <t xml:space="preserve">لیجر مالیه ۴٪ </t>
  </si>
  <si>
    <t xml:space="preserve">لیجر مالیه ۲٪ </t>
  </si>
  <si>
    <t>مالیات نهایی</t>
  </si>
  <si>
    <t xml:space="preserve">کسرات متفرقه مجاز </t>
  </si>
  <si>
    <t>مالیه کرایه</t>
  </si>
  <si>
    <t>مالیه بر قرارداد</t>
  </si>
  <si>
    <t>عواید تابع مالیه</t>
  </si>
  <si>
    <t>رهنمایی سطحی</t>
  </si>
  <si>
    <t>مبلغ قرارداد</t>
  </si>
  <si>
    <t>مالیه موضوعی معاشات</t>
  </si>
  <si>
    <t>مجموعه معاشات</t>
  </si>
  <si>
    <t>سنجش عواید کتمانی</t>
  </si>
  <si>
    <t>مالیات انتفاعی کتمان</t>
  </si>
  <si>
    <t>مصارف عواید کتمان</t>
  </si>
  <si>
    <t>مجرایی مالیات انتفاعی</t>
  </si>
  <si>
    <t>مالیات کتمان</t>
  </si>
  <si>
    <t>اظهار نامه</t>
  </si>
  <si>
    <t>بررسی</t>
  </si>
  <si>
    <t>مفاد خالص</t>
  </si>
  <si>
    <t>مالیه موضوعی کرایه</t>
  </si>
  <si>
    <t>کرایه بررس</t>
  </si>
  <si>
    <t xml:space="preserve"> 10% مالیه معاملات انتفاعی تادیه شده</t>
  </si>
  <si>
    <t xml:space="preserve"> 4% مالیه معاملات انتفاعی تادیه شده</t>
  </si>
  <si>
    <t xml:space="preserve"> 5% مالیه معاملات انتفاعی تادیه شده</t>
  </si>
  <si>
    <t>مالیه قرار داد خریداری</t>
  </si>
  <si>
    <t>مرجع قراردادی</t>
  </si>
  <si>
    <t>مجرایی ACCD</t>
  </si>
  <si>
    <t>مجرایی قراردادی</t>
  </si>
  <si>
    <t>ACCD باقی مانده</t>
  </si>
  <si>
    <t>ACCD مجرایی</t>
  </si>
  <si>
    <t>(م-۱۶ و موسسات)   قراداد فروشات</t>
  </si>
  <si>
    <t>تحویلی نظر به آویز</t>
  </si>
  <si>
    <t>🔻🔻🔻🔻🔻</t>
  </si>
  <si>
    <t xml:space="preserve"> 4% مالیه معاملات انتفاعی </t>
  </si>
  <si>
    <t xml:space="preserve"> 5% مالیه معاملات انتفاعی</t>
  </si>
  <si>
    <t>10% مالیه معاملات شده</t>
  </si>
  <si>
    <t>مالیات باقی مانده از درکهای های دیگر</t>
  </si>
  <si>
    <t>نمبر قرارداد</t>
  </si>
  <si>
    <t>بیمه</t>
  </si>
  <si>
    <t>پیش پرداختها/تحویلی مالیات برعایدات</t>
  </si>
  <si>
    <t>مقدار فیصدی افزودی</t>
  </si>
  <si>
    <t>مالیه نهایی</t>
  </si>
  <si>
    <t>عواید کتمانی</t>
  </si>
  <si>
    <t>سنجش مالیات و پرداخت ها</t>
  </si>
  <si>
    <t>بررسی مالیات یک ساله شرکت تیک راه</t>
  </si>
  <si>
    <t>معلومات اظهارنامه سال را درج نمایید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</si>
</sst>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 ;_ * \(#,##0.00\)_ ;_ * &quot;-&quot;??_)_ ;_ @_ "/>
    <numFmt numFmtId="165" formatCode="_ * #,##0_)_ ;_ * \(#,##0\)_ ;_ * &quot;-&quot;??_)_ ;_ @_ "/>
    <numFmt numFmtId="166" formatCode="[Color10][&gt;0]_ * ##,#0#\_xd83d_\_xdd3a_;[Color3][&lt;0]_ * ##,#0#\_xd83d_\_xdd3b_\ ;_ * &quot;-&quot;??_)_ ;_ @_ "/>
    <numFmt numFmtId="167" formatCode="_(* #,##0_);_(* \(#,##0\);_(* &quot;-&quot;??_);_(@_)"/>
    <numFmt numFmtId="168" formatCode="#,##0.0\ &quot;%&quot;;[Red]\(#,##0.0\)\ &quot;%&quot;"/>
  </numFmts>
  <fonts count="30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u val="doubleAccounting"/>
      <sz val="11"/>
      <color rgb="FFE9474E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33CC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u val="singleAccounting"/>
      <sz val="11"/>
      <color rgb="FFFF6600"/>
      <name val="Calibri"/>
      <family val="2"/>
      <scheme val="minor"/>
    </font>
    <font>
      <b/>
      <u val="doubleAccounting"/>
      <sz val="11"/>
      <color rgb="FF0033CC"/>
      <name val="Calibri"/>
      <family val="2"/>
      <scheme val="minor"/>
    </font>
    <font>
      <b/>
      <sz val="11"/>
      <color rgb="FFE9474E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1"/>
      <color rgb="FF06A29B"/>
      <name val="Calibri"/>
      <family val="2"/>
      <scheme val="minor"/>
    </font>
    <font>
      <b/>
      <u val="singleAccounting"/>
      <sz val="11"/>
      <color rgb="FF06A29B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rgb="FF58C858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2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8C858"/>
        <bgColor indexed="64"/>
      </patternFill>
    </fill>
    <fill>
      <patternFill patternType="solid">
        <fgColor rgb="FFABE3AB"/>
        <bgColor indexed="64"/>
      </patternFill>
    </fill>
    <fill>
      <patternFill patternType="solid">
        <fgColor rgb="FF303F5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39C12"/>
        <bgColor indexed="64"/>
      </patternFill>
    </fill>
    <fill>
      <patternFill patternType="solid">
        <fgColor rgb="FFFAD9A0"/>
        <bgColor indexed="64"/>
      </patternFill>
    </fill>
    <fill>
      <patternFill patternType="solid">
        <fgColor rgb="FF2980B9"/>
        <bgColor indexed="64"/>
      </patternFill>
    </fill>
    <fill>
      <patternFill patternType="solid">
        <fgColor rgb="FFA2CDEA"/>
        <bgColor indexed="64"/>
      </patternFill>
    </fill>
    <fill>
      <patternFill patternType="solid">
        <fgColor rgb="FFC0392B"/>
        <bgColor indexed="64"/>
      </patternFill>
    </fill>
    <fill>
      <patternFill patternType="solid">
        <fgColor rgb="FFEBACA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A1D9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rgb="FF303F5B"/>
      </left>
      <right style="thin">
        <color rgb="FF303F5B"/>
      </right>
      <top style="thin">
        <color rgb="FF303F5B"/>
      </top>
      <bottom style="thin">
        <color rgb="FF303F5B"/>
      </bottom>
      <diagonal/>
    </border>
    <border>
      <left style="thin">
        <color rgb="FF303F5B"/>
      </left>
      <right/>
      <top style="thin">
        <color rgb="FF303F5B"/>
      </top>
      <bottom style="thin">
        <color rgb="FF303F5B"/>
      </bottom>
      <diagonal/>
    </border>
    <border>
      <left/>
      <right/>
      <top style="thin">
        <color rgb="FF303F5B"/>
      </top>
      <bottom style="thin">
        <color rgb="FF303F5B"/>
      </bottom>
      <diagonal/>
    </border>
    <border>
      <left/>
      <right style="thin">
        <color rgb="FF303F5B"/>
      </right>
      <top style="thin">
        <color rgb="FF303F5B"/>
      </top>
      <bottom style="thin">
        <color rgb="FF303F5B"/>
      </bottom>
      <diagonal/>
    </border>
    <border>
      <left style="thin">
        <color rgb="FF303F5B"/>
      </left>
      <right style="thick">
        <color rgb="FF303F5B"/>
      </right>
      <top style="thin">
        <color rgb="FF303F5B"/>
      </top>
      <bottom style="thin">
        <color rgb="FF303F5B"/>
      </bottom>
      <diagonal/>
    </border>
    <border>
      <left style="thin">
        <color rgb="FF303F5B"/>
      </left>
      <right style="thin">
        <color rgb="FF303F5B"/>
      </right>
      <top/>
      <bottom style="thin">
        <color rgb="FF303F5B"/>
      </bottom>
      <diagonal/>
    </border>
    <border>
      <left/>
      <right style="thin">
        <color rgb="FF303F5B"/>
      </right>
      <top/>
      <bottom style="thin">
        <color rgb="FF303F5B"/>
      </bottom>
      <diagonal/>
    </border>
    <border>
      <left style="thin">
        <color rgb="FF303F5B"/>
      </left>
      <right/>
      <top style="thin">
        <color rgb="FF303F5B"/>
      </top>
      <bottom/>
      <diagonal/>
    </border>
    <border>
      <left/>
      <right style="thin">
        <color rgb="FF303F5B"/>
      </right>
      <top style="thin">
        <color rgb="FF303F5B"/>
      </top>
      <bottom/>
      <diagonal/>
    </border>
    <border>
      <left style="thin">
        <color rgb="FF303F5B"/>
      </left>
      <right/>
      <top/>
      <bottom/>
      <diagonal/>
    </border>
    <border>
      <left style="thin">
        <color rgb="FF303F5B"/>
      </left>
      <right/>
      <top/>
      <bottom style="thin">
        <color rgb="FF303F5B"/>
      </bottom>
      <diagonal/>
    </border>
    <border>
      <left/>
      <right/>
      <top/>
      <bottom style="thin">
        <color rgb="FF303F5B"/>
      </bottom>
      <diagonal/>
    </border>
    <border>
      <left style="thin">
        <color rgb="FF303F5B"/>
      </left>
      <right style="thin">
        <color rgb="FF303F5B"/>
      </right>
      <top style="thin">
        <color rgb="FF303F5B"/>
      </top>
      <bottom/>
      <diagonal/>
    </border>
    <border>
      <left/>
      <right style="thin">
        <color rgb="FF303F5B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rgb="FF303F5B"/>
      </left>
      <right style="thin">
        <color rgb="FF303F5B"/>
      </right>
      <top style="thick">
        <color rgb="FFC00000"/>
      </top>
      <bottom style="thin">
        <color rgb="FF303F5B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03F5B"/>
      </left>
      <right/>
      <top style="thick">
        <color rgb="FFC00000"/>
      </top>
      <bottom style="thin">
        <color rgb="FF303F5B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rgb="FF303F5B"/>
      </right>
      <top style="thin">
        <color rgb="FF303F5B"/>
      </top>
      <bottom style="thin">
        <color rgb="FF303F5B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165" fontId="5" fillId="9" borderId="1" xfId="1" applyNumberFormat="1" applyFont="1" applyFill="1" applyBorder="1" applyAlignment="1" applyProtection="1">
      <alignment vertical="center"/>
      <protection hidden="1"/>
    </xf>
    <xf numFmtId="165" fontId="5" fillId="9" borderId="1" xfId="1" applyNumberFormat="1" applyFont="1" applyFill="1" applyBorder="1" applyAlignment="1" applyProtection="1">
      <alignment horizontal="right" vertical="center"/>
      <protection hidden="1"/>
    </xf>
    <xf numFmtId="165" fontId="5" fillId="0" borderId="6" xfId="1" applyNumberFormat="1" applyFont="1" applyFill="1" applyBorder="1" applyAlignment="1" applyProtection="1">
      <alignment vertical="center"/>
      <protection hidden="1"/>
    </xf>
    <xf numFmtId="165" fontId="5" fillId="9" borderId="6" xfId="1" applyNumberFormat="1" applyFont="1" applyFill="1" applyBorder="1" applyAlignment="1" applyProtection="1">
      <alignment vertical="center"/>
      <protection hidden="1"/>
    </xf>
    <xf numFmtId="166" fontId="5" fillId="0" borderId="23" xfId="1" applyNumberFormat="1" applyFont="1" applyFill="1" applyBorder="1" applyAlignment="1" applyProtection="1">
      <alignment horizontal="center" vertical="center"/>
      <protection hidden="1"/>
    </xf>
    <xf numFmtId="165" fontId="5" fillId="0" borderId="1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Alignment="1" applyProtection="1">
      <alignment vertical="center"/>
      <protection locked="0" hidden="1"/>
    </xf>
    <xf numFmtId="166" fontId="5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 applyProtection="1">
      <alignment vertical="center"/>
      <protection hidden="1"/>
    </xf>
    <xf numFmtId="165" fontId="14" fillId="0" borderId="1" xfId="1" applyNumberFormat="1" applyFont="1" applyFill="1" applyBorder="1" applyAlignment="1" applyProtection="1">
      <alignment horizontal="left" vertical="center"/>
      <protection hidden="1"/>
    </xf>
    <xf numFmtId="166" fontId="14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9" borderId="5" xfId="1" applyNumberFormat="1" applyFont="1" applyFill="1" applyBorder="1" applyAlignment="1" applyProtection="1">
      <alignment vertical="center"/>
      <protection hidden="1"/>
    </xf>
    <xf numFmtId="165" fontId="6" fillId="0" borderId="1" xfId="1" applyNumberFormat="1" applyFont="1" applyFill="1" applyBorder="1" applyAlignment="1" applyProtection="1">
      <alignment vertical="center" shrinkToFit="1"/>
      <protection hidden="1"/>
    </xf>
    <xf numFmtId="165" fontId="12" fillId="0" borderId="1" xfId="1" applyNumberFormat="1" applyFont="1" applyFill="1" applyBorder="1" applyAlignment="1" applyProtection="1">
      <alignment vertical="center"/>
      <protection hidden="1"/>
    </xf>
    <xf numFmtId="165" fontId="13" fillId="0" borderId="1" xfId="1" applyNumberFormat="1" applyFont="1" applyFill="1" applyBorder="1" applyAlignment="1" applyProtection="1">
      <alignment horizontal="left" vertical="center"/>
      <protection hidden="1"/>
    </xf>
    <xf numFmtId="166" fontId="13" fillId="0" borderId="1" xfId="1" applyNumberFormat="1" applyFont="1" applyFill="1" applyBorder="1" applyAlignment="1" applyProtection="1">
      <alignment horizontal="center" vertical="center"/>
      <protection hidden="1"/>
    </xf>
    <xf numFmtId="165" fontId="15" fillId="0" borderId="1" xfId="1" applyNumberFormat="1" applyFont="1" applyFill="1" applyBorder="1" applyAlignment="1" applyProtection="1">
      <alignment vertical="center" shrinkToFit="1"/>
      <protection hidden="1"/>
    </xf>
    <xf numFmtId="165" fontId="5" fillId="0" borderId="1" xfId="1" applyNumberFormat="1" applyFont="1" applyFill="1" applyBorder="1" applyAlignment="1" applyProtection="1">
      <alignment vertical="center" shrinkToFit="1"/>
      <protection locked="0" hidden="1"/>
    </xf>
    <xf numFmtId="165" fontId="5" fillId="0" borderId="1" xfId="1" applyNumberFormat="1" applyFont="1" applyFill="1" applyBorder="1" applyAlignment="1" applyProtection="1">
      <alignment horizontal="right" vertical="center" readingOrder="2"/>
      <protection hidden="1"/>
    </xf>
    <xf numFmtId="165" fontId="5" fillId="0" borderId="5" xfId="1" applyNumberFormat="1" applyFont="1" applyFill="1" applyBorder="1" applyAlignment="1" applyProtection="1">
      <alignment vertical="center"/>
      <protection hidden="1"/>
    </xf>
    <xf numFmtId="165" fontId="5" fillId="0" borderId="1" xfId="1" applyNumberFormat="1" applyFont="1" applyFill="1" applyBorder="1" applyAlignment="1" applyProtection="1">
      <alignment vertical="center" shrinkToFit="1"/>
      <protection hidden="1"/>
    </xf>
    <xf numFmtId="165" fontId="5" fillId="0" borderId="15" xfId="1" applyNumberFormat="1" applyFont="1" applyFill="1" applyBorder="1" applyAlignment="1" applyProtection="1">
      <alignment vertical="center"/>
      <protection hidden="1"/>
    </xf>
    <xf numFmtId="165" fontId="5" fillId="0" borderId="15" xfId="1" applyNumberFormat="1" applyFont="1" applyFill="1" applyBorder="1" applyAlignment="1" applyProtection="1">
      <alignment horizontal="right" vertical="center"/>
      <protection hidden="1"/>
    </xf>
    <xf numFmtId="165" fontId="5" fillId="0" borderId="16" xfId="1" applyNumberFormat="1" applyFont="1" applyFill="1" applyBorder="1" applyAlignment="1" applyProtection="1">
      <alignment vertical="center"/>
      <protection hidden="1"/>
    </xf>
    <xf numFmtId="165" fontId="5" fillId="0" borderId="16" xfId="1" applyNumberFormat="1" applyFont="1" applyFill="1" applyBorder="1" applyAlignment="1" applyProtection="1">
      <alignment horizontal="right" vertical="center"/>
      <protection hidden="1"/>
    </xf>
    <xf numFmtId="165" fontId="9" fillId="0" borderId="1" xfId="1" applyNumberFormat="1" applyFont="1" applyFill="1" applyBorder="1" applyAlignment="1" applyProtection="1">
      <alignment vertical="center"/>
      <protection hidden="1"/>
    </xf>
    <xf numFmtId="165" fontId="9" fillId="0" borderId="1" xfId="1" applyNumberFormat="1" applyFont="1" applyFill="1" applyBorder="1" applyAlignment="1" applyProtection="1">
      <alignment horizontal="left" vertical="center"/>
      <protection hidden="1"/>
    </xf>
    <xf numFmtId="166" fontId="9" fillId="0" borderId="1" xfId="1" applyNumberFormat="1" applyFont="1" applyFill="1" applyBorder="1" applyAlignment="1" applyProtection="1">
      <alignment horizontal="center" vertical="center"/>
      <protection hidden="1"/>
    </xf>
    <xf numFmtId="165" fontId="5" fillId="9" borderId="14" xfId="1" applyNumberFormat="1" applyFont="1" applyFill="1" applyBorder="1" applyAlignment="1" applyProtection="1">
      <alignment vertical="center"/>
      <protection locked="0" hidden="1"/>
    </xf>
    <xf numFmtId="165" fontId="5" fillId="9" borderId="1" xfId="1" applyNumberFormat="1" applyFont="1" applyFill="1" applyBorder="1" applyAlignment="1" applyProtection="1">
      <alignment vertical="center"/>
      <protection locked="0" hidden="1"/>
    </xf>
    <xf numFmtId="165" fontId="5" fillId="9" borderId="0" xfId="1" applyNumberFormat="1" applyFont="1" applyFill="1" applyBorder="1" applyAlignment="1" applyProtection="1">
      <alignment vertical="center"/>
      <protection locked="0" hidden="1"/>
    </xf>
    <xf numFmtId="165" fontId="5" fillId="12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12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23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7" borderId="13" xfId="1" applyNumberFormat="1" applyFont="1" applyFill="1" applyBorder="1" applyAlignment="1" applyProtection="1">
      <alignment horizontal="center" vertical="center" shrinkToFit="1"/>
      <protection hidden="1"/>
    </xf>
    <xf numFmtId="165" fontId="5" fillId="0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8" borderId="0" xfId="1" applyNumberFormat="1" applyFont="1" applyFill="1" applyBorder="1" applyAlignment="1" applyProtection="1">
      <alignment horizontal="center" vertical="center" shrinkToFit="1"/>
      <protection hidden="1"/>
    </xf>
    <xf numFmtId="165" fontId="5" fillId="9" borderId="1" xfId="1" applyNumberFormat="1" applyFont="1" applyFill="1" applyBorder="1" applyAlignment="1" applyProtection="1">
      <alignment horizontal="right" vertical="center"/>
      <protection locked="0" hidden="1"/>
    </xf>
    <xf numFmtId="165" fontId="6" fillId="0" borderId="4" xfId="1" applyNumberFormat="1" applyFont="1" applyFill="1" applyBorder="1" applyAlignment="1" applyProtection="1">
      <alignment horizontal="center" vertical="center" shrinkToFit="1"/>
      <protection hidden="1"/>
    </xf>
    <xf numFmtId="165" fontId="6" fillId="4" borderId="1" xfId="1" applyNumberFormat="1" applyFont="1" applyFill="1" applyBorder="1" applyAlignment="1" applyProtection="1">
      <alignment vertical="center" shrinkToFit="1"/>
      <protection hidden="1"/>
    </xf>
    <xf numFmtId="165" fontId="6" fillId="0" borderId="6" xfId="1" applyNumberFormat="1" applyFont="1" applyFill="1" applyBorder="1" applyAlignment="1" applyProtection="1">
      <alignment vertical="center" shrinkToFit="1"/>
      <protection hidden="1"/>
    </xf>
    <xf numFmtId="165" fontId="5" fillId="9" borderId="4" xfId="1" applyNumberFormat="1" applyFont="1" applyFill="1" applyBorder="1" applyAlignment="1" applyProtection="1">
      <alignment vertical="center"/>
      <protection hidden="1"/>
    </xf>
    <xf numFmtId="165" fontId="5" fillId="7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22" borderId="4" xfId="1" applyNumberFormat="1" applyFont="1" applyFill="1" applyBorder="1" applyAlignment="1" applyProtection="1">
      <alignment horizontal="center" vertical="center" shrinkToFit="1"/>
      <protection hidden="1"/>
    </xf>
    <xf numFmtId="165" fontId="7" fillId="22" borderId="1" xfId="1" applyNumberFormat="1" applyFont="1" applyFill="1" applyBorder="1" applyAlignment="1" applyProtection="1">
      <alignment horizontal="left" vertical="center" shrinkToFit="1"/>
      <protection hidden="1"/>
    </xf>
    <xf numFmtId="165" fontId="7" fillId="4" borderId="1" xfId="1" applyNumberFormat="1" applyFont="1" applyFill="1" applyBorder="1" applyAlignment="1" applyProtection="1">
      <alignment horizontal="left" vertical="center" shrinkToFit="1"/>
      <protection hidden="1"/>
    </xf>
    <xf numFmtId="165" fontId="5" fillId="9" borderId="0" xfId="1" applyNumberFormat="1" applyFont="1" applyFill="1" applyBorder="1" applyAlignment="1" applyProtection="1">
      <alignment vertical="center"/>
      <protection hidden="1"/>
    </xf>
    <xf numFmtId="165" fontId="5" fillId="9" borderId="7" xfId="1" applyNumberFormat="1" applyFont="1" applyFill="1" applyBorder="1" applyAlignment="1" applyProtection="1">
      <alignment vertical="center"/>
      <protection hidden="1"/>
    </xf>
    <xf numFmtId="165" fontId="5" fillId="4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4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21" borderId="1" xfId="1" applyNumberFormat="1" applyFont="1" applyFill="1" applyBorder="1" applyAlignment="1" applyProtection="1">
      <alignment vertical="center" shrinkToFit="1"/>
      <protection hidden="1"/>
    </xf>
    <xf numFmtId="165" fontId="15" fillId="0" borderId="1" xfId="1" applyNumberFormat="1" applyFont="1" applyFill="1" applyBorder="1" applyAlignment="1" applyProtection="1">
      <alignment vertical="center" shrinkToFit="1"/>
      <protection locked="0" hidden="1"/>
    </xf>
    <xf numFmtId="165" fontId="5" fillId="0" borderId="4" xfId="1" applyNumberFormat="1" applyFont="1" applyFill="1" applyBorder="1" applyAlignment="1" applyProtection="1">
      <alignment horizontal="center" vertical="center" shrinkToFit="1"/>
      <protection locked="0" hidden="1"/>
    </xf>
    <xf numFmtId="165" fontId="7" fillId="0" borderId="1" xfId="1" applyNumberFormat="1" applyFont="1" applyFill="1" applyBorder="1" applyAlignment="1" applyProtection="1">
      <alignment horizontal="left" vertical="center" shrinkToFit="1"/>
      <protection hidden="1"/>
    </xf>
    <xf numFmtId="165" fontId="5" fillId="9" borderId="10" xfId="1" applyNumberFormat="1" applyFont="1" applyFill="1" applyBorder="1" applyAlignment="1" applyProtection="1">
      <alignment vertical="center"/>
      <protection locked="0" hidden="1"/>
    </xf>
    <xf numFmtId="165" fontId="5" fillId="5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5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5" borderId="2" xfId="1" applyNumberFormat="1" applyFont="1" applyFill="1" applyBorder="1" applyAlignment="1" applyProtection="1">
      <alignment vertical="center" shrinkToFit="1"/>
      <protection hidden="1"/>
    </xf>
    <xf numFmtId="165" fontId="5" fillId="0" borderId="4" xfId="1" applyNumberFormat="1" applyFont="1" applyFill="1" applyBorder="1" applyAlignment="1" applyProtection="1">
      <alignment vertical="center" shrinkToFit="1"/>
      <protection locked="0" hidden="1"/>
    </xf>
    <xf numFmtId="165" fontId="5" fillId="0" borderId="2" xfId="1" applyNumberFormat="1" applyFont="1" applyFill="1" applyBorder="1" applyAlignment="1" applyProtection="1">
      <alignment vertical="center" shrinkToFit="1"/>
      <protection hidden="1"/>
    </xf>
    <xf numFmtId="165" fontId="7" fillId="0" borderId="2" xfId="1" applyNumberFormat="1" applyFont="1" applyFill="1" applyBorder="1" applyAlignment="1" applyProtection="1">
      <alignment vertical="center" shrinkToFit="1"/>
      <protection hidden="1"/>
    </xf>
    <xf numFmtId="165" fontId="5" fillId="11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11" borderId="1" xfId="1" applyNumberFormat="1" applyFont="1" applyFill="1" applyBorder="1" applyAlignment="1" applyProtection="1">
      <alignment horizontal="center" vertical="center" shrinkToFit="1"/>
      <protection hidden="1"/>
    </xf>
    <xf numFmtId="165" fontId="5" fillId="11" borderId="2" xfId="1" applyNumberFormat="1" applyFont="1" applyFill="1" applyBorder="1" applyAlignment="1" applyProtection="1">
      <alignment vertical="center" shrinkToFit="1"/>
      <protection hidden="1"/>
    </xf>
    <xf numFmtId="165" fontId="5" fillId="14" borderId="7" xfId="1" applyNumberFormat="1" applyFont="1" applyFill="1" applyBorder="1" applyAlignment="1" applyProtection="1">
      <alignment horizontal="center" vertical="center" shrinkToFit="1"/>
      <protection hidden="1"/>
    </xf>
    <xf numFmtId="165" fontId="5" fillId="14" borderId="6" xfId="1" applyNumberFormat="1" applyFont="1" applyFill="1" applyBorder="1" applyAlignment="1" applyProtection="1">
      <alignment horizontal="center" vertical="center" shrinkToFit="1"/>
      <protection hidden="1"/>
    </xf>
    <xf numFmtId="165" fontId="5" fillId="14" borderId="11" xfId="1" applyNumberFormat="1" applyFont="1" applyFill="1" applyBorder="1" applyAlignment="1" applyProtection="1">
      <alignment horizontal="center" vertical="center" shrinkToFit="1"/>
      <protection hidden="1"/>
    </xf>
    <xf numFmtId="165" fontId="5" fillId="9" borderId="11" xfId="1" applyNumberFormat="1" applyFont="1" applyFill="1" applyBorder="1" applyAlignment="1" applyProtection="1">
      <alignment vertical="center"/>
      <protection locked="0" hidden="1"/>
    </xf>
    <xf numFmtId="165" fontId="5" fillId="9" borderId="12" xfId="1" applyNumberFormat="1" applyFont="1" applyFill="1" applyBorder="1" applyAlignment="1" applyProtection="1">
      <alignment vertical="center"/>
      <protection locked="0" hidden="1"/>
    </xf>
    <xf numFmtId="165" fontId="7" fillId="0" borderId="9" xfId="1" applyNumberFormat="1" applyFont="1" applyFill="1" applyBorder="1" applyAlignment="1" applyProtection="1">
      <alignment horizontal="center" vertical="center" shrinkToFit="1"/>
      <protection hidden="1"/>
    </xf>
    <xf numFmtId="165" fontId="7" fillId="0" borderId="13" xfId="1" applyNumberFormat="1" applyFont="1" applyFill="1" applyBorder="1" applyAlignment="1" applyProtection="1">
      <alignment horizontal="left" vertical="center" shrinkToFit="1"/>
      <protection hidden="1"/>
    </xf>
    <xf numFmtId="165" fontId="7" fillId="0" borderId="8" xfId="1" applyNumberFormat="1" applyFont="1" applyFill="1" applyBorder="1" applyAlignment="1" applyProtection="1">
      <alignment horizontal="left" vertical="center" shrinkToFit="1"/>
      <protection hidden="1"/>
    </xf>
    <xf numFmtId="165" fontId="5" fillId="8" borderId="7" xfId="0" applyNumberFormat="1" applyFont="1" applyFill="1" applyBorder="1" applyAlignment="1" applyProtection="1">
      <alignment horizontal="center" vertical="center" shrinkToFit="1"/>
      <protection hidden="1"/>
    </xf>
    <xf numFmtId="165" fontId="5" fillId="8" borderId="6" xfId="0" applyNumberFormat="1" applyFont="1" applyFill="1" applyBorder="1" applyAlignment="1" applyProtection="1">
      <alignment horizontal="center" vertical="center" shrinkToFit="1"/>
      <protection hidden="1"/>
    </xf>
    <xf numFmtId="165" fontId="5" fillId="8" borderId="11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Fill="1" applyBorder="1" applyAlignment="1" applyProtection="1">
      <alignment horizontal="center" vertical="center" shrinkToFit="1"/>
      <protection locked="0" hidden="1"/>
    </xf>
    <xf numFmtId="165" fontId="5" fillId="0" borderId="2" xfId="1" applyNumberFormat="1" applyFont="1" applyFill="1" applyBorder="1" applyAlignment="1" applyProtection="1">
      <alignment vertical="center" shrinkToFit="1"/>
      <protection locked="0" hidden="1"/>
    </xf>
    <xf numFmtId="165" fontId="5" fillId="0" borderId="9" xfId="1" applyNumberFormat="1" applyFont="1" applyFill="1" applyBorder="1" applyAlignment="1" applyProtection="1">
      <alignment horizontal="center" vertical="center" shrinkToFit="1"/>
      <protection hidden="1"/>
    </xf>
    <xf numFmtId="0" fontId="5" fillId="0" borderId="9" xfId="1" applyNumberFormat="1" applyFont="1" applyFill="1" applyBorder="1" applyAlignment="1" applyProtection="1">
      <alignment horizontal="center" vertical="center" shrinkToFit="1"/>
      <protection hidden="1"/>
    </xf>
    <xf numFmtId="165" fontId="5" fillId="9" borderId="1" xfId="1" applyNumberFormat="1" applyFont="1" applyFill="1" applyBorder="1" applyAlignment="1" applyProtection="1">
      <alignment vertical="center" shrinkToFit="1"/>
      <protection hidden="1"/>
    </xf>
    <xf numFmtId="165" fontId="5" fillId="0" borderId="6" xfId="1" applyNumberFormat="1" applyFont="1" applyFill="1" applyBorder="1" applyAlignment="1" applyProtection="1">
      <alignment vertical="center"/>
      <protection locked="0" hidden="1"/>
    </xf>
    <xf numFmtId="165" fontId="5" fillId="3" borderId="20" xfId="1" applyNumberFormat="1" applyFont="1" applyFill="1" applyBorder="1" applyAlignment="1" applyProtection="1">
      <alignment horizontal="center" vertical="center"/>
      <protection locked="0" hidden="1"/>
    </xf>
    <xf numFmtId="165" fontId="5" fillId="3" borderId="22" xfId="1" applyNumberFormat="1" applyFont="1" applyFill="1" applyBorder="1" applyAlignment="1" applyProtection="1">
      <alignment horizontal="center" vertical="center"/>
      <protection locked="0" hidden="1"/>
    </xf>
    <xf numFmtId="165" fontId="5" fillId="6" borderId="2" xfId="1" applyNumberFormat="1" applyFont="1" applyFill="1" applyBorder="1" applyAlignment="1" applyProtection="1">
      <alignment horizontal="center" vertical="center" shrinkToFit="1"/>
      <protection hidden="1"/>
    </xf>
    <xf numFmtId="165" fontId="5" fillId="6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6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6" borderId="11" xfId="1" applyNumberFormat="1" applyFont="1" applyFill="1" applyBorder="1" applyAlignment="1" applyProtection="1">
      <alignment horizontal="center" vertical="center" shrinkToFit="1"/>
      <protection hidden="1"/>
    </xf>
    <xf numFmtId="165" fontId="5" fillId="6" borderId="12" xfId="1" applyNumberFormat="1" applyFont="1" applyFill="1" applyBorder="1" applyAlignment="1" applyProtection="1">
      <alignment horizontal="center" vertical="center" shrinkToFit="1"/>
      <protection hidden="1"/>
    </xf>
    <xf numFmtId="165" fontId="5" fillId="6" borderId="7" xfId="1" applyNumberFormat="1" applyFont="1" applyFill="1" applyBorder="1" applyAlignment="1" applyProtection="1">
      <alignment horizontal="center" vertical="center" shrinkToFit="1"/>
      <protection hidden="1"/>
    </xf>
    <xf numFmtId="165" fontId="5" fillId="10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10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13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13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7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7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2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2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23" borderId="2" xfId="1" applyNumberFormat="1" applyFont="1" applyFill="1" applyBorder="1" applyAlignment="1" applyProtection="1">
      <alignment horizontal="center" vertical="center" shrinkToFit="1"/>
      <protection hidden="1"/>
    </xf>
    <xf numFmtId="165" fontId="5" fillId="23" borderId="3" xfId="1" applyNumberFormat="1" applyFont="1" applyFill="1" applyBorder="1" applyAlignment="1" applyProtection="1">
      <alignment horizontal="center" vertical="center" shrinkToFit="1"/>
      <protection hidden="1"/>
    </xf>
    <xf numFmtId="165" fontId="5" fillId="23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20" borderId="2" xfId="1" applyNumberFormat="1" applyFont="1" applyFill="1" applyBorder="1" applyAlignment="1" applyProtection="1">
      <alignment horizontal="center" vertical="center" shrinkToFit="1"/>
      <protection hidden="1"/>
    </xf>
    <xf numFmtId="165" fontId="5" fillId="20" borderId="4" xfId="1" applyNumberFormat="1" applyFont="1" applyFill="1" applyBorder="1" applyAlignment="1" applyProtection="1">
      <alignment horizontal="center" vertical="center" shrinkToFit="1"/>
      <protection hidden="1"/>
    </xf>
    <xf numFmtId="165" fontId="5" fillId="9" borderId="2" xfId="1" applyNumberFormat="1" applyFont="1" applyFill="1" applyBorder="1" applyAlignment="1" applyProtection="1">
      <alignment vertical="center"/>
      <protection hidden="1"/>
    </xf>
    <xf numFmtId="165" fontId="5" fillId="0" borderId="2" xfId="1" applyNumberFormat="1" applyFont="1" applyFill="1" applyBorder="1" applyAlignment="1" applyProtection="1">
      <alignment vertical="center"/>
      <protection hidden="1"/>
    </xf>
    <xf numFmtId="165" fontId="5" fillId="0" borderId="26" xfId="1" applyNumberFormat="1" applyFont="1" applyFill="1" applyBorder="1" applyAlignment="1" applyProtection="1">
      <alignment vertical="center"/>
      <protection hidden="1"/>
    </xf>
    <xf numFmtId="165" fontId="5" fillId="3" borderId="27" xfId="1" applyNumberFormat="1" applyFont="1" applyFill="1" applyBorder="1" applyAlignment="1" applyProtection="1">
      <alignment horizontal="center" vertical="center"/>
      <protection locked="0" hidden="1"/>
    </xf>
    <xf numFmtId="165" fontId="20" fillId="24" borderId="28" xfId="1" applyNumberFormat="1" applyFont="1" applyFill="1" applyBorder="1" applyAlignment="1" applyProtection="1">
      <alignment vertical="center"/>
      <protection hidden="1"/>
    </xf>
    <xf numFmtId="165" fontId="5" fillId="24" borderId="2" xfId="1" applyNumberFormat="1" applyFont="1" applyFill="1" applyBorder="1" applyAlignment="1" applyProtection="1">
      <alignment horizontal="center" vertical="center"/>
      <protection locked="0" hidden="1"/>
    </xf>
    <xf numFmtId="165" fontId="5" fillId="3" borderId="29" xfId="1" applyNumberFormat="1" applyFont="1" applyFill="1" applyBorder="1" applyAlignment="1" applyProtection="1">
      <alignment horizontal="center" vertical="center"/>
      <protection locked="0" hidden="1"/>
    </xf>
    <xf numFmtId="165" fontId="21" fillId="9" borderId="2" xfId="1" applyNumberFormat="1" applyFont="1" applyFill="1" applyBorder="1" applyAlignment="1" applyProtection="1">
      <alignment vertical="center"/>
      <protection locked="0" hidden="1"/>
    </xf>
    <xf numFmtId="165" fontId="11" fillId="9" borderId="2" xfId="1" applyNumberFormat="1" applyFont="1" applyFill="1" applyBorder="1" applyAlignment="1" applyProtection="1">
      <alignment vertical="center"/>
      <protection locked="0" hidden="1"/>
    </xf>
    <xf numFmtId="165" fontId="12" fillId="9" borderId="2" xfId="1" applyNumberFormat="1" applyFont="1" applyFill="1" applyBorder="1" applyAlignment="1" applyProtection="1">
      <alignment vertical="center"/>
      <protection hidden="1"/>
    </xf>
    <xf numFmtId="165" fontId="5" fillId="0" borderId="26" xfId="1" applyNumberFormat="1" applyFont="1" applyFill="1" applyBorder="1" applyAlignment="1" applyProtection="1">
      <alignment horizontal="right" vertical="center"/>
      <protection hidden="1"/>
    </xf>
    <xf numFmtId="165" fontId="5" fillId="0" borderId="30" xfId="1" applyNumberFormat="1" applyFont="1" applyFill="1" applyBorder="1" applyAlignment="1" applyProtection="1">
      <alignment horizontal="right" vertical="center"/>
      <protection hidden="1"/>
    </xf>
    <xf numFmtId="165" fontId="5" fillId="16" borderId="20" xfId="1" applyNumberFormat="1" applyFont="1" applyFill="1" applyBorder="1" applyAlignment="1" applyProtection="1">
      <alignment horizontal="center" vertical="center" shrinkToFit="1"/>
      <protection hidden="1"/>
    </xf>
    <xf numFmtId="165" fontId="5" fillId="16" borderId="20" xfId="1" applyNumberFormat="1" applyFont="1" applyFill="1" applyBorder="1" applyAlignment="1" applyProtection="1">
      <alignment horizontal="center" vertical="center" shrinkToFit="1"/>
      <protection hidden="1"/>
    </xf>
    <xf numFmtId="165" fontId="11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11" fillId="0" borderId="20" xfId="1" applyNumberFormat="1" applyFont="1" applyFill="1" applyBorder="1" applyAlignment="1" applyProtection="1">
      <alignment vertical="center" shrinkToFit="1"/>
      <protection hidden="1"/>
    </xf>
    <xf numFmtId="165" fontId="12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12" fillId="0" borderId="20" xfId="1" applyNumberFormat="1" applyFont="1" applyFill="1" applyBorder="1" applyAlignment="1" applyProtection="1">
      <alignment vertical="center" shrinkToFit="1"/>
      <protection hidden="1"/>
    </xf>
    <xf numFmtId="165" fontId="5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6" fillId="0" borderId="20" xfId="1" applyNumberFormat="1" applyFont="1" applyFill="1" applyBorder="1" applyAlignment="1" applyProtection="1">
      <alignment vertical="center" shrinkToFit="1"/>
      <protection hidden="1"/>
    </xf>
    <xf numFmtId="165" fontId="15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15" fillId="0" borderId="20" xfId="1" applyNumberFormat="1" applyFont="1" applyFill="1" applyBorder="1" applyAlignment="1" applyProtection="1">
      <alignment vertical="center" shrinkToFit="1"/>
      <protection hidden="1"/>
    </xf>
    <xf numFmtId="165" fontId="5" fillId="0" borderId="20" xfId="1" applyNumberFormat="1" applyFont="1" applyFill="1" applyBorder="1" applyAlignment="1" applyProtection="1">
      <alignment vertical="center" shrinkToFit="1"/>
      <protection locked="0" hidden="1"/>
    </xf>
    <xf numFmtId="165" fontId="7" fillId="0" borderId="20" xfId="1" applyNumberFormat="1" applyFont="1" applyFill="1" applyBorder="1" applyAlignment="1" applyProtection="1">
      <alignment vertical="center" shrinkToFit="1"/>
      <protection hidden="1"/>
    </xf>
    <xf numFmtId="165" fontId="5" fillId="17" borderId="20" xfId="1" applyNumberFormat="1" applyFont="1" applyFill="1" applyBorder="1" applyAlignment="1" applyProtection="1">
      <alignment horizontal="center" vertical="center" shrinkToFit="1"/>
      <protection hidden="1"/>
    </xf>
    <xf numFmtId="165" fontId="5" fillId="18" borderId="20" xfId="1" applyNumberFormat="1" applyFont="1" applyFill="1" applyBorder="1" applyAlignment="1" applyProtection="1">
      <alignment horizontal="center" vertical="center" shrinkToFit="1"/>
      <protection hidden="1"/>
    </xf>
    <xf numFmtId="165" fontId="5" fillId="18" borderId="20" xfId="1" applyNumberFormat="1" applyFont="1" applyFill="1" applyBorder="1" applyAlignment="1" applyProtection="1">
      <alignment horizontal="center" vertical="center" shrinkToFit="1"/>
      <protection hidden="1"/>
    </xf>
    <xf numFmtId="165" fontId="5" fillId="0" borderId="20" xfId="1" applyNumberFormat="1" applyFont="1" applyFill="1" applyBorder="1" applyAlignment="1" applyProtection="1">
      <alignment vertical="center" shrinkToFit="1"/>
      <protection hidden="1"/>
    </xf>
    <xf numFmtId="167" fontId="5" fillId="0" borderId="20" xfId="1" applyNumberFormat="1" applyFont="1" applyFill="1" applyBorder="1" applyAlignment="1" applyProtection="1">
      <alignment vertical="center" shrinkToFit="1"/>
      <protection hidden="1"/>
    </xf>
    <xf numFmtId="165" fontId="17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18" fillId="0" borderId="20" xfId="1" applyNumberFormat="1" applyFont="1" applyFill="1" applyBorder="1" applyAlignment="1" applyProtection="1">
      <alignment vertical="center" shrinkToFit="1"/>
      <protection locked="0" hidden="1"/>
    </xf>
    <xf numFmtId="165" fontId="17" fillId="0" borderId="20" xfId="1" applyNumberFormat="1" applyFont="1" applyFill="1" applyBorder="1" applyAlignment="1" applyProtection="1">
      <alignment vertical="center" shrinkToFit="1"/>
      <protection locked="0" hidden="1"/>
    </xf>
    <xf numFmtId="165" fontId="5" fillId="9" borderId="20" xfId="1" applyNumberFormat="1" applyFont="1" applyFill="1" applyBorder="1" applyAlignment="1" applyProtection="1">
      <alignment vertical="center"/>
      <protection hidden="1"/>
    </xf>
    <xf numFmtId="0" fontId="16" fillId="0" borderId="20" xfId="0" applyFont="1" applyFill="1" applyBorder="1" applyAlignment="1" applyProtection="1">
      <alignment horizontal="right" vertical="center" shrinkToFit="1"/>
      <protection hidden="1"/>
    </xf>
    <xf numFmtId="165" fontId="16" fillId="0" borderId="20" xfId="1" applyNumberFormat="1" applyFont="1" applyFill="1" applyBorder="1" applyAlignment="1" applyProtection="1">
      <alignment vertical="center" shrinkToFit="1"/>
      <protection locked="0" hidden="1"/>
    </xf>
    <xf numFmtId="165" fontId="8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8" fillId="0" borderId="20" xfId="1" applyNumberFormat="1" applyFont="1" applyFill="1" applyBorder="1" applyAlignment="1" applyProtection="1">
      <alignment vertical="center" shrinkToFit="1"/>
      <protection hidden="1"/>
    </xf>
    <xf numFmtId="165" fontId="7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7" fillId="0" borderId="20" xfId="1" applyNumberFormat="1" applyFont="1" applyFill="1" applyBorder="1" applyAlignment="1" applyProtection="1">
      <alignment horizontal="right" vertical="center" shrinkToFit="1"/>
      <protection hidden="1"/>
    </xf>
    <xf numFmtId="165" fontId="5" fillId="0" borderId="20" xfId="1" applyNumberFormat="1" applyFont="1" applyFill="1" applyBorder="1" applyAlignment="1" applyProtection="1">
      <alignment horizontal="center" vertical="center"/>
      <protection hidden="1"/>
    </xf>
    <xf numFmtId="165" fontId="5" fillId="19" borderId="20" xfId="1" applyNumberFormat="1" applyFont="1" applyFill="1" applyBorder="1" applyAlignment="1" applyProtection="1">
      <alignment horizontal="center" vertical="center"/>
      <protection hidden="1"/>
    </xf>
    <xf numFmtId="38" fontId="10" fillId="19" borderId="20" xfId="1" applyNumberFormat="1" applyFont="1" applyFill="1" applyBorder="1" applyAlignment="1" applyProtection="1">
      <alignment horizontal="left" vertical="center" wrapText="1"/>
      <protection hidden="1"/>
    </xf>
    <xf numFmtId="168" fontId="19" fillId="19" borderId="20" xfId="1" applyNumberFormat="1" applyFont="1" applyFill="1" applyBorder="1" applyAlignment="1" applyProtection="1">
      <alignment horizontal="center" vertical="center"/>
      <protection hidden="1"/>
    </xf>
    <xf numFmtId="165" fontId="5" fillId="15" borderId="31" xfId="1" applyNumberFormat="1" applyFont="1" applyFill="1" applyBorder="1" applyAlignment="1" applyProtection="1">
      <alignment horizontal="center" vertical="center" shrinkToFit="1"/>
      <protection hidden="1"/>
    </xf>
    <xf numFmtId="165" fontId="5" fillId="15" borderId="32" xfId="1" applyNumberFormat="1" applyFont="1" applyFill="1" applyBorder="1" applyAlignment="1" applyProtection="1">
      <alignment horizontal="center" vertical="center" shrinkToFit="1"/>
      <protection hidden="1"/>
    </xf>
    <xf numFmtId="165" fontId="5" fillId="15" borderId="33" xfId="1" applyNumberFormat="1" applyFont="1" applyFill="1" applyBorder="1" applyAlignment="1" applyProtection="1">
      <alignment horizontal="center" vertical="center" shrinkToFit="1"/>
      <protection hidden="1"/>
    </xf>
    <xf numFmtId="165" fontId="5" fillId="16" borderId="34" xfId="1" applyNumberFormat="1" applyFont="1" applyFill="1" applyBorder="1" applyAlignment="1" applyProtection="1">
      <alignment horizontal="center" vertical="center" shrinkToFit="1"/>
      <protection hidden="1"/>
    </xf>
    <xf numFmtId="165" fontId="5" fillId="16" borderId="35" xfId="1" applyNumberFormat="1" applyFont="1" applyFill="1" applyBorder="1" applyAlignment="1" applyProtection="1">
      <alignment horizontal="center" vertical="center" shrinkToFit="1"/>
      <protection hidden="1"/>
    </xf>
    <xf numFmtId="165" fontId="11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11" fillId="0" borderId="35" xfId="1" applyNumberFormat="1" applyFont="1" applyFill="1" applyBorder="1" applyAlignment="1" applyProtection="1">
      <alignment horizontal="center" vertical="center"/>
      <protection hidden="1"/>
    </xf>
    <xf numFmtId="165" fontId="12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12" fillId="0" borderId="35" xfId="1" applyNumberFormat="1" applyFont="1" applyFill="1" applyBorder="1" applyAlignment="1" applyProtection="1">
      <alignment horizontal="center" vertical="center"/>
      <protection hidden="1"/>
    </xf>
    <xf numFmtId="165" fontId="5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6" fillId="0" borderId="35" xfId="1" applyNumberFormat="1" applyFont="1" applyFill="1" applyBorder="1" applyAlignment="1" applyProtection="1">
      <alignment horizontal="center" vertical="center"/>
      <protection hidden="1"/>
    </xf>
    <xf numFmtId="165" fontId="15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15" fillId="0" borderId="35" xfId="1" applyNumberFormat="1" applyFont="1" applyFill="1" applyBorder="1" applyAlignment="1" applyProtection="1">
      <alignment horizontal="center" vertical="center"/>
      <protection hidden="1"/>
    </xf>
    <xf numFmtId="166" fontId="5" fillId="0" borderId="35" xfId="1" applyNumberFormat="1" applyFont="1" applyFill="1" applyBorder="1" applyAlignment="1" applyProtection="1">
      <alignment horizontal="center" vertical="center"/>
      <protection hidden="1"/>
    </xf>
    <xf numFmtId="166" fontId="7" fillId="0" borderId="35" xfId="1" applyNumberFormat="1" applyFont="1" applyFill="1" applyBorder="1" applyAlignment="1" applyProtection="1">
      <alignment horizontal="center" vertical="center"/>
      <protection hidden="1"/>
    </xf>
    <xf numFmtId="165" fontId="5" fillId="17" borderId="34" xfId="1" applyNumberFormat="1" applyFont="1" applyFill="1" applyBorder="1" applyAlignment="1" applyProtection="1">
      <alignment horizontal="center" vertical="center" shrinkToFit="1"/>
      <protection hidden="1"/>
    </xf>
    <xf numFmtId="165" fontId="5" fillId="17" borderId="35" xfId="1" applyNumberFormat="1" applyFont="1" applyFill="1" applyBorder="1" applyAlignment="1" applyProtection="1">
      <alignment horizontal="center" vertical="center" shrinkToFit="1"/>
      <protection hidden="1"/>
    </xf>
    <xf numFmtId="165" fontId="5" fillId="18" borderId="34" xfId="1" applyNumberFormat="1" applyFont="1" applyFill="1" applyBorder="1" applyAlignment="1" applyProtection="1">
      <alignment horizontal="center" vertical="center" shrinkToFit="1"/>
      <protection hidden="1"/>
    </xf>
    <xf numFmtId="165" fontId="5" fillId="18" borderId="35" xfId="1" applyNumberFormat="1" applyFont="1" applyFill="1" applyBorder="1" applyAlignment="1" applyProtection="1">
      <alignment horizontal="center" vertical="center" shrinkToFit="1"/>
      <protection hidden="1"/>
    </xf>
    <xf numFmtId="165" fontId="17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17" fillId="0" borderId="35" xfId="1" applyNumberFormat="1" applyFont="1" applyFill="1" applyBorder="1" applyAlignment="1" applyProtection="1">
      <alignment horizontal="center" vertical="center"/>
      <protection hidden="1"/>
    </xf>
    <xf numFmtId="0" fontId="16" fillId="0" borderId="34" xfId="0" applyFont="1" applyFill="1" applyBorder="1" applyAlignment="1" applyProtection="1">
      <alignment horizontal="right" vertical="center" shrinkToFit="1"/>
      <protection hidden="1"/>
    </xf>
    <xf numFmtId="166" fontId="16" fillId="0" borderId="35" xfId="1" applyNumberFormat="1" applyFont="1" applyFill="1" applyBorder="1" applyAlignment="1" applyProtection="1">
      <alignment horizontal="center" vertical="center"/>
      <protection hidden="1"/>
    </xf>
    <xf numFmtId="165" fontId="8" fillId="0" borderId="34" xfId="1" applyNumberFormat="1" applyFont="1" applyFill="1" applyBorder="1" applyAlignment="1" applyProtection="1">
      <alignment horizontal="right" vertical="center" shrinkToFit="1"/>
      <protection hidden="1"/>
    </xf>
    <xf numFmtId="166" fontId="8" fillId="0" borderId="35" xfId="1" applyNumberFormat="1" applyFont="1" applyFill="1" applyBorder="1" applyAlignment="1" applyProtection="1">
      <alignment horizontal="center" vertical="center"/>
      <protection hidden="1"/>
    </xf>
    <xf numFmtId="165" fontId="7" fillId="0" borderId="34" xfId="1" applyNumberFormat="1" applyFont="1" applyFill="1" applyBorder="1" applyAlignment="1" applyProtection="1">
      <alignment horizontal="right" vertical="center" shrinkToFit="1"/>
      <protection hidden="1"/>
    </xf>
    <xf numFmtId="165" fontId="5" fillId="19" borderId="34" xfId="1" applyNumberFormat="1" applyFont="1" applyFill="1" applyBorder="1" applyAlignment="1" applyProtection="1">
      <alignment horizontal="center" vertical="center"/>
      <protection hidden="1"/>
    </xf>
    <xf numFmtId="38" fontId="4" fillId="19" borderId="35" xfId="1" applyNumberFormat="1" applyFont="1" applyFill="1" applyBorder="1" applyAlignment="1" applyProtection="1">
      <alignment horizontal="center" vertical="center"/>
      <protection hidden="1"/>
    </xf>
    <xf numFmtId="168" fontId="19" fillId="19" borderId="34" xfId="1" applyNumberFormat="1" applyFont="1" applyFill="1" applyBorder="1" applyAlignment="1" applyProtection="1">
      <alignment horizontal="center" vertical="center"/>
      <protection hidden="1"/>
    </xf>
    <xf numFmtId="165" fontId="5" fillId="0" borderId="36" xfId="1" applyNumberFormat="1" applyFont="1" applyFill="1" applyBorder="1" applyAlignment="1" applyProtection="1">
      <alignment horizontal="right" vertical="center"/>
      <protection hidden="1"/>
    </xf>
    <xf numFmtId="165" fontId="5" fillId="0" borderId="37" xfId="1" applyNumberFormat="1" applyFont="1" applyFill="1" applyBorder="1" applyAlignment="1" applyProtection="1">
      <alignment horizontal="right" vertical="center"/>
      <protection hidden="1"/>
    </xf>
    <xf numFmtId="38" fontId="10" fillId="19" borderId="37" xfId="1" applyNumberFormat="1" applyFont="1" applyFill="1" applyBorder="1" applyAlignment="1" applyProtection="1">
      <alignment horizontal="left" vertical="center" wrapText="1"/>
      <protection hidden="1"/>
    </xf>
    <xf numFmtId="38" fontId="4" fillId="19" borderId="38" xfId="1" applyNumberFormat="1" applyFont="1" applyFill="1" applyBorder="1" applyAlignment="1" applyProtection="1">
      <alignment horizontal="center" vertical="center"/>
      <protection hidden="1"/>
    </xf>
    <xf numFmtId="165" fontId="5" fillId="0" borderId="21" xfId="1" applyNumberFormat="1" applyFont="1" applyFill="1" applyBorder="1" applyAlignment="1" applyProtection="1">
      <alignment horizontal="center" vertical="center"/>
      <protection hidden="1"/>
    </xf>
    <xf numFmtId="165" fontId="5" fillId="0" borderId="39" xfId="1" applyNumberFormat="1" applyFont="1" applyFill="1" applyBorder="1" applyAlignment="1" applyProtection="1">
      <alignment vertical="center"/>
      <protection hidden="1"/>
    </xf>
    <xf numFmtId="165" fontId="5" fillId="0" borderId="40" xfId="1" applyNumberFormat="1" applyFont="1" applyFill="1" applyBorder="1" applyAlignment="1" applyProtection="1">
      <alignment vertical="center"/>
      <protection hidden="1"/>
    </xf>
    <xf numFmtId="165" fontId="5" fillId="0" borderId="42" xfId="1" applyNumberFormat="1" applyFont="1" applyFill="1" applyBorder="1" applyAlignment="1" applyProtection="1">
      <alignment vertical="center"/>
      <protection hidden="1"/>
    </xf>
    <xf numFmtId="165" fontId="5" fillId="0" borderId="41" xfId="1" applyNumberFormat="1" applyFont="1" applyFill="1" applyBorder="1" applyAlignment="1" applyProtection="1">
      <alignment vertical="center"/>
      <protection hidden="1"/>
    </xf>
    <xf numFmtId="165" fontId="5" fillId="0" borderId="24" xfId="1" applyNumberFormat="1" applyFont="1" applyFill="1" applyBorder="1" applyAlignment="1" applyProtection="1">
      <alignment vertical="center"/>
      <protection hidden="1"/>
    </xf>
    <xf numFmtId="165" fontId="5" fillId="0" borderId="43" xfId="1" applyNumberFormat="1" applyFont="1" applyFill="1" applyBorder="1" applyAlignment="1" applyProtection="1">
      <alignment horizontal="right" vertical="center"/>
      <protection hidden="1"/>
    </xf>
    <xf numFmtId="165" fontId="5" fillId="9" borderId="44" xfId="1" applyNumberFormat="1" applyFont="1" applyFill="1" applyBorder="1" applyAlignment="1" applyProtection="1">
      <alignment vertical="center"/>
      <protection hidden="1"/>
    </xf>
    <xf numFmtId="165" fontId="5" fillId="0" borderId="45" xfId="1" applyNumberFormat="1" applyFont="1" applyFill="1" applyBorder="1" applyAlignment="1" applyProtection="1">
      <alignment horizontal="center" vertical="center"/>
      <protection hidden="1"/>
    </xf>
    <xf numFmtId="165" fontId="5" fillId="0" borderId="46" xfId="1" applyNumberFormat="1" applyFont="1" applyFill="1" applyBorder="1" applyAlignment="1" applyProtection="1">
      <alignment horizontal="center" vertical="center"/>
      <protection hidden="1"/>
    </xf>
    <xf numFmtId="0" fontId="24" fillId="0" borderId="15" xfId="3" applyBorder="1" applyProtection="1">
      <protection hidden="1"/>
    </xf>
    <xf numFmtId="0" fontId="25" fillId="0" borderId="15" xfId="4" applyBorder="1" applyAlignment="1" applyProtection="1">
      <alignment horizontal="left" wrapText="1"/>
      <protection hidden="1"/>
    </xf>
    <xf numFmtId="0" fontId="24" fillId="0" borderId="0" xfId="3" applyProtection="1">
      <protection hidden="1"/>
    </xf>
    <xf numFmtId="0" fontId="26" fillId="0" borderId="15" xfId="3" applyFont="1" applyBorder="1" applyAlignment="1" applyProtection="1">
      <alignment horizontal="left" wrapText="1"/>
      <protection hidden="1"/>
    </xf>
    <xf numFmtId="0" fontId="27" fillId="0" borderId="15" xfId="3" applyFont="1" applyBorder="1" applyAlignment="1" applyProtection="1">
      <alignment horizontal="left" wrapText="1"/>
      <protection hidden="1"/>
    </xf>
    <xf numFmtId="0" fontId="28" fillId="0" borderId="15" xfId="4" applyFont="1" applyBorder="1" applyAlignment="1" applyProtection="1">
      <alignment horizontal="left" wrapText="1"/>
      <protection hidden="1"/>
    </xf>
    <xf numFmtId="0" fontId="26" fillId="0" borderId="15" xfId="3" applyFont="1" applyBorder="1" applyAlignment="1" applyProtection="1">
      <alignment horizontal="left"/>
      <protection hidden="1"/>
    </xf>
    <xf numFmtId="165" fontId="23" fillId="0" borderId="17" xfId="2" applyNumberFormat="1" applyFont="1" applyFill="1" applyBorder="1" applyAlignment="1" applyProtection="1">
      <alignment horizontal="center" vertical="center"/>
      <protection locked="0" hidden="1"/>
    </xf>
    <xf numFmtId="165" fontId="23" fillId="0" borderId="19" xfId="2" applyNumberFormat="1" applyFont="1" applyFill="1" applyBorder="1" applyAlignment="1" applyProtection="1">
      <alignment horizontal="center" vertical="center"/>
      <protection locked="0" hidden="1"/>
    </xf>
    <xf numFmtId="165" fontId="23" fillId="0" borderId="0" xfId="2" applyNumberFormat="1" applyFont="1" applyFill="1" applyBorder="1" applyAlignment="1" applyProtection="1">
      <alignment horizontal="center" vertical="center"/>
      <protection locked="0" hidden="1"/>
    </xf>
    <xf numFmtId="165" fontId="23" fillId="0" borderId="47" xfId="2" applyNumberFormat="1" applyFont="1" applyFill="1" applyBorder="1" applyAlignment="1" applyProtection="1">
      <alignment horizontal="center" vertical="center"/>
      <protection locked="0" hidden="1"/>
    </xf>
    <xf numFmtId="165" fontId="23" fillId="0" borderId="25" xfId="2" applyNumberFormat="1" applyFont="1" applyFill="1" applyBorder="1" applyAlignment="1" applyProtection="1">
      <alignment horizontal="center" vertical="center"/>
      <protection locked="0" hidden="1"/>
    </xf>
    <xf numFmtId="165" fontId="23" fillId="0" borderId="48" xfId="2" applyNumberFormat="1" applyFont="1" applyFill="1" applyBorder="1" applyAlignment="1" applyProtection="1">
      <alignment horizontal="center" vertical="center"/>
      <protection locked="0" hidden="1"/>
    </xf>
    <xf numFmtId="165" fontId="4" fillId="0" borderId="17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19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49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0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47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50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51" xfId="1" applyNumberFormat="1" applyFont="1" applyFill="1" applyBorder="1" applyAlignment="1" applyProtection="1">
      <alignment horizontal="center" vertical="center"/>
      <protection locked="0" hidden="1"/>
    </xf>
    <xf numFmtId="165" fontId="4" fillId="0" borderId="52" xfId="1" applyNumberFormat="1" applyFont="1" applyFill="1" applyBorder="1" applyAlignment="1" applyProtection="1">
      <alignment horizontal="center" vertical="center"/>
      <protection locked="0" hidden="1"/>
    </xf>
    <xf numFmtId="165" fontId="29" fillId="0" borderId="18" xfId="1" applyNumberFormat="1" applyFont="1" applyFill="1" applyBorder="1" applyAlignment="1" applyProtection="1">
      <alignment horizontal="center" vertical="center"/>
      <protection locked="0" hidden="1"/>
    </xf>
  </cellXfs>
  <cellStyles count="5">
    <cellStyle name="Comma" xfId="1" builtinId="3"/>
    <cellStyle name="Hyperlink" xfId="2" builtinId="8"/>
    <cellStyle name="Hyperlink 2" xfId="4" xr:uid="{E19C785B-BA97-4A7D-927A-8FC294D3DB3E}"/>
    <cellStyle name="Normal" xfId="0" builtinId="0"/>
    <cellStyle name="Normal 2" xfId="3" xr:uid="{36D4C40C-E7AE-4893-8727-C23A19A0E104}"/>
  </cellStyles>
  <dxfs count="23">
    <dxf>
      <fill>
        <patternFill>
          <bgColor theme="6" tint="0.3999450666829432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/>
        <top style="thin">
          <color rgb="FF303F5B"/>
        </top>
        <bottom style="thin">
          <color rgb="FF303F5B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border outline="0">
        <top style="thin">
          <color rgb="FF303F5B"/>
        </top>
      </border>
    </dxf>
    <dxf>
      <border outline="0">
        <right style="thin">
          <color rgb="FF303F5B"/>
        </right>
        <top style="thin">
          <color rgb="FF303F5B"/>
        </top>
        <bottom style="thin">
          <color rgb="FF303F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 * #,##0_)_ ;_ * \(#,##0\)_ ;_ * &quot;-&quot;??_)_ ;_ @_ "/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1" readingOrder="0"/>
      <protection locked="0" hidden="1"/>
    </dxf>
    <dxf>
      <border outline="0">
        <bottom style="thin">
          <color rgb="FF303F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solid">
          <fgColor indexed="64"/>
          <bgColor rgb="FFFAD9A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/>
        <bottom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/>
        <top style="thin">
          <color rgb="FF303F5B"/>
        </top>
        <bottom style="thin">
          <color rgb="FF303F5B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 style="thin">
          <color rgb="FF303F5B"/>
        </right>
        <top style="thin">
          <color rgb="FF303F5B"/>
        </top>
        <bottom style="thin">
          <color rgb="FF303F5B"/>
        </bottom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>
        <left/>
        <right/>
        <top style="thin">
          <color rgb="FF303F5B"/>
        </top>
        <bottom style="thin">
          <color rgb="FF303F5B"/>
        </bottom>
      </border>
      <protection locked="0" hidden="1"/>
    </dxf>
    <dxf>
      <border outline="0">
        <top style="thin">
          <color rgb="FF303F5B"/>
        </top>
      </border>
    </dxf>
    <dxf>
      <border outline="0">
        <right style="thin">
          <color rgb="FF303F5B"/>
        </right>
        <top style="thin">
          <color rgb="FF303F5B"/>
        </top>
        <bottom style="thin">
          <color rgb="FF303F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_ * #,##0_)_ ;_ * \(#,##0\)_ ;_ * &quot;-&quot;??_)_ ;_ @_ "/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1" readingOrder="0"/>
      <protection locked="0" hidden="1"/>
    </dxf>
    <dxf>
      <border outline="0">
        <bottom style="thin">
          <color rgb="FF303F5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_ * #,##0_)_ ;_ * \(#,##0\)_ ;_ * &quot;-&quot;??_)_ ;_ @_ "/>
      <fill>
        <patternFill patternType="solid">
          <fgColor indexed="64"/>
          <bgColor rgb="FFABE3AB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rgb="FF303F5B"/>
        </left>
        <right style="thin">
          <color rgb="FF303F5B"/>
        </right>
        <top/>
        <bottom/>
      </border>
      <protection locked="1" hidden="1"/>
    </dxf>
  </dxfs>
  <tableStyles count="0" defaultTableStyle="TableStyleMedium2" defaultPivotStyle="PivotStyleLight16"/>
  <colors>
    <mruColors>
      <color rgb="FF58C858"/>
      <color rgb="FF9933FF"/>
      <color rgb="FF303F5B"/>
      <color rgb="FF660033"/>
      <color rgb="FF0033CC"/>
      <color rgb="FF06A29B"/>
      <color rgb="FFE9474E"/>
      <color rgb="FFFF6600"/>
      <color rgb="FFF39C12"/>
      <color rgb="FFABE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maliat.af/sorder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liat.af/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m/maps/dir/?api=1&amp;destination=Dost+Tower%2C+Kabul" TargetMode="External"/><Relationship Id="rId13" Type="http://schemas.openxmlformats.org/officeDocument/2006/relationships/hyperlink" Target="https://maliat.af/" TargetMode="External"/><Relationship Id="rId3" Type="http://schemas.openxmlformats.org/officeDocument/2006/relationships/hyperlink" Target="tel:+93729636276" TargetMode="External"/><Relationship Id="rId7" Type="http://schemas.openxmlformats.org/officeDocument/2006/relationships/image" Target="../media/image6.svg"/><Relationship Id="rId12" Type="http://schemas.openxmlformats.org/officeDocument/2006/relationships/image" Target="../media/image10.svg"/><Relationship Id="rId2" Type="http://schemas.openxmlformats.org/officeDocument/2006/relationships/hyperlink" Target="mailto:maliat.afghanistan@gmail.com" TargetMode="External"/><Relationship Id="rId16" Type="http://schemas.openxmlformats.org/officeDocument/2006/relationships/image" Target="../media/image12.png"/><Relationship Id="rId1" Type="http://schemas.openxmlformats.org/officeDocument/2006/relationships/hyperlink" Target="https://api.whatsapp.com/send?phone=93729636276" TargetMode="External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5" Type="http://schemas.openxmlformats.org/officeDocument/2006/relationships/image" Target="../media/image4.svg"/><Relationship Id="rId15" Type="http://schemas.openxmlformats.org/officeDocument/2006/relationships/image" Target="../media/image11.png"/><Relationship Id="rId10" Type="http://schemas.openxmlformats.org/officeDocument/2006/relationships/image" Target="../media/image8.svg"/><Relationship Id="rId4" Type="http://schemas.openxmlformats.org/officeDocument/2006/relationships/image" Target="../media/image3.png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55562</xdr:colOff>
      <xdr:row>16</xdr:row>
      <xdr:rowOff>39687</xdr:rowOff>
    </xdr:from>
    <xdr:to>
      <xdr:col>2</xdr:col>
      <xdr:colOff>147002</xdr:colOff>
      <xdr:row>16</xdr:row>
      <xdr:rowOff>153987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3732212" y="2935287"/>
          <a:ext cx="91440" cy="114300"/>
          <a:chOff x="3194050" y="5616575"/>
          <a:chExt cx="304800" cy="381000"/>
        </a:xfrm>
      </xdr:grpSpPr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3251200" y="5616575"/>
            <a:ext cx="190500" cy="133350"/>
          </a:xfrm>
          <a:custGeom>
            <a:avLst/>
            <a:gdLst>
              <a:gd name="connsiteX0" fmla="*/ 95250 w 190500"/>
              <a:gd name="connsiteY0" fmla="*/ 0 h 133350"/>
              <a:gd name="connsiteX1" fmla="*/ 0 w 190500"/>
              <a:gd name="connsiteY1" fmla="*/ 95250 h 133350"/>
              <a:gd name="connsiteX2" fmla="*/ 0 w 190500"/>
              <a:gd name="connsiteY2" fmla="*/ 133350 h 133350"/>
              <a:gd name="connsiteX3" fmla="*/ 38100 w 190500"/>
              <a:gd name="connsiteY3" fmla="*/ 133350 h 133350"/>
              <a:gd name="connsiteX4" fmla="*/ 38100 w 190500"/>
              <a:gd name="connsiteY4" fmla="*/ 95250 h 133350"/>
              <a:gd name="connsiteX5" fmla="*/ 95250 w 190500"/>
              <a:gd name="connsiteY5" fmla="*/ 38100 h 133350"/>
              <a:gd name="connsiteX6" fmla="*/ 152400 w 190500"/>
              <a:gd name="connsiteY6" fmla="*/ 95250 h 133350"/>
              <a:gd name="connsiteX7" fmla="*/ 152400 w 190500"/>
              <a:gd name="connsiteY7" fmla="*/ 133350 h 133350"/>
              <a:gd name="connsiteX8" fmla="*/ 190500 w 190500"/>
              <a:gd name="connsiteY8" fmla="*/ 133350 h 133350"/>
              <a:gd name="connsiteX9" fmla="*/ 190500 w 190500"/>
              <a:gd name="connsiteY9" fmla="*/ 95250 h 133350"/>
              <a:gd name="connsiteX10" fmla="*/ 95250 w 190500"/>
              <a:gd name="connsiteY10" fmla="*/ 0 h 133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90500" h="133350">
                <a:moveTo>
                  <a:pt x="95250" y="0"/>
                </a:moveTo>
                <a:cubicBezTo>
                  <a:pt x="42863" y="0"/>
                  <a:pt x="0" y="42863"/>
                  <a:pt x="0" y="95250"/>
                </a:cubicBezTo>
                <a:lnTo>
                  <a:pt x="0" y="133350"/>
                </a:lnTo>
                <a:lnTo>
                  <a:pt x="38100" y="133350"/>
                </a:lnTo>
                <a:lnTo>
                  <a:pt x="38100" y="95250"/>
                </a:lnTo>
                <a:cubicBezTo>
                  <a:pt x="38100" y="63818"/>
                  <a:pt x="63818" y="38100"/>
                  <a:pt x="95250" y="38100"/>
                </a:cubicBezTo>
                <a:cubicBezTo>
                  <a:pt x="126682" y="38100"/>
                  <a:pt x="152400" y="63818"/>
                  <a:pt x="152400" y="95250"/>
                </a:cubicBezTo>
                <a:lnTo>
                  <a:pt x="152400" y="133350"/>
                </a:lnTo>
                <a:lnTo>
                  <a:pt x="190500" y="133350"/>
                </a:lnTo>
                <a:lnTo>
                  <a:pt x="190500" y="95250"/>
                </a:lnTo>
                <a:cubicBezTo>
                  <a:pt x="190500" y="42863"/>
                  <a:pt x="147638" y="0"/>
                  <a:pt x="95250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194050" y="5749925"/>
            <a:ext cx="304800" cy="247650"/>
          </a:xfrm>
          <a:custGeom>
            <a:avLst/>
            <a:gdLst>
              <a:gd name="connsiteX0" fmla="*/ 266700 w 304800"/>
              <a:gd name="connsiteY0" fmla="*/ 247650 h 247650"/>
              <a:gd name="connsiteX1" fmla="*/ 38100 w 304800"/>
              <a:gd name="connsiteY1" fmla="*/ 247650 h 247650"/>
              <a:gd name="connsiteX2" fmla="*/ 0 w 304800"/>
              <a:gd name="connsiteY2" fmla="*/ 209550 h 247650"/>
              <a:gd name="connsiteX3" fmla="*/ 0 w 304800"/>
              <a:gd name="connsiteY3" fmla="*/ 38100 h 247650"/>
              <a:gd name="connsiteX4" fmla="*/ 38100 w 304800"/>
              <a:gd name="connsiteY4" fmla="*/ 0 h 247650"/>
              <a:gd name="connsiteX5" fmla="*/ 266700 w 304800"/>
              <a:gd name="connsiteY5" fmla="*/ 0 h 247650"/>
              <a:gd name="connsiteX6" fmla="*/ 304800 w 304800"/>
              <a:gd name="connsiteY6" fmla="*/ 38100 h 247650"/>
              <a:gd name="connsiteX7" fmla="*/ 304800 w 304800"/>
              <a:gd name="connsiteY7" fmla="*/ 209550 h 247650"/>
              <a:gd name="connsiteX8" fmla="*/ 266700 w 304800"/>
              <a:gd name="connsiteY8" fmla="*/ 24765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04800" h="247650">
                <a:moveTo>
                  <a:pt x="266700" y="247650"/>
                </a:moveTo>
                <a:lnTo>
                  <a:pt x="38100" y="247650"/>
                </a:lnTo>
                <a:cubicBezTo>
                  <a:pt x="17145" y="247650"/>
                  <a:pt x="0" y="230505"/>
                  <a:pt x="0" y="209550"/>
                </a:cubicBezTo>
                <a:lnTo>
                  <a:pt x="0" y="38100"/>
                </a:lnTo>
                <a:cubicBezTo>
                  <a:pt x="0" y="17145"/>
                  <a:pt x="17145" y="0"/>
                  <a:pt x="38100" y="0"/>
                </a:cubicBezTo>
                <a:lnTo>
                  <a:pt x="266700" y="0"/>
                </a:lnTo>
                <a:cubicBezTo>
                  <a:pt x="287655" y="0"/>
                  <a:pt x="304800" y="17145"/>
                  <a:pt x="304800" y="38100"/>
                </a:cubicBezTo>
                <a:lnTo>
                  <a:pt x="304800" y="209550"/>
                </a:lnTo>
                <a:cubicBezTo>
                  <a:pt x="304800" y="230505"/>
                  <a:pt x="287655" y="247650"/>
                  <a:pt x="266700" y="247650"/>
                </a:cubicBezTo>
                <a:close/>
              </a:path>
            </a:pathLst>
          </a:custGeom>
          <a:solidFill>
            <a:srgbClr val="FFC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3317875" y="5845175"/>
            <a:ext cx="57150" cy="57150"/>
          </a:xfrm>
          <a:custGeom>
            <a:avLst/>
            <a:gdLst>
              <a:gd name="connsiteX0" fmla="*/ 28575 w 57150"/>
              <a:gd name="connsiteY0" fmla="*/ 0 h 57150"/>
              <a:gd name="connsiteX1" fmla="*/ 0 w 57150"/>
              <a:gd name="connsiteY1" fmla="*/ 28575 h 57150"/>
              <a:gd name="connsiteX2" fmla="*/ 28575 w 57150"/>
              <a:gd name="connsiteY2" fmla="*/ 57150 h 57150"/>
              <a:gd name="connsiteX3" fmla="*/ 57150 w 57150"/>
              <a:gd name="connsiteY3" fmla="*/ 28575 h 57150"/>
              <a:gd name="connsiteX4" fmla="*/ 28575 w 57150"/>
              <a:gd name="connsiteY4" fmla="*/ 0 h 57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150" h="57150">
                <a:moveTo>
                  <a:pt x="28575" y="0"/>
                </a:moveTo>
                <a:cubicBezTo>
                  <a:pt x="12793" y="0"/>
                  <a:pt x="0" y="12793"/>
                  <a:pt x="0" y="28575"/>
                </a:cubicBezTo>
                <a:cubicBezTo>
                  <a:pt x="0" y="44357"/>
                  <a:pt x="12793" y="57150"/>
                  <a:pt x="28575" y="57150"/>
                </a:cubicBezTo>
                <a:cubicBezTo>
                  <a:pt x="44357" y="57150"/>
                  <a:pt x="57150" y="44357"/>
                  <a:pt x="57150" y="28575"/>
                </a:cubicBezTo>
                <a:cubicBezTo>
                  <a:pt x="57150" y="12793"/>
                  <a:pt x="44357" y="0"/>
                  <a:pt x="28575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</xdr:grpSp>
    <xdr:clientData/>
  </xdr:twoCellAnchor>
  <xdr:twoCellAnchor>
    <xdr:from>
      <xdr:col>2</xdr:col>
      <xdr:colOff>55562</xdr:colOff>
      <xdr:row>17</xdr:row>
      <xdr:rowOff>40336</xdr:rowOff>
    </xdr:from>
    <xdr:to>
      <xdr:col>2</xdr:col>
      <xdr:colOff>147002</xdr:colOff>
      <xdr:row>17</xdr:row>
      <xdr:rowOff>154636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3732212" y="3116911"/>
          <a:ext cx="91440" cy="114300"/>
          <a:chOff x="3194050" y="5616575"/>
          <a:chExt cx="304800" cy="381000"/>
        </a:xfrm>
      </xdr:grpSpPr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3251200" y="5616575"/>
            <a:ext cx="190500" cy="133350"/>
          </a:xfrm>
          <a:custGeom>
            <a:avLst/>
            <a:gdLst>
              <a:gd name="connsiteX0" fmla="*/ 95250 w 190500"/>
              <a:gd name="connsiteY0" fmla="*/ 0 h 133350"/>
              <a:gd name="connsiteX1" fmla="*/ 0 w 190500"/>
              <a:gd name="connsiteY1" fmla="*/ 95250 h 133350"/>
              <a:gd name="connsiteX2" fmla="*/ 0 w 190500"/>
              <a:gd name="connsiteY2" fmla="*/ 133350 h 133350"/>
              <a:gd name="connsiteX3" fmla="*/ 38100 w 190500"/>
              <a:gd name="connsiteY3" fmla="*/ 133350 h 133350"/>
              <a:gd name="connsiteX4" fmla="*/ 38100 w 190500"/>
              <a:gd name="connsiteY4" fmla="*/ 95250 h 133350"/>
              <a:gd name="connsiteX5" fmla="*/ 95250 w 190500"/>
              <a:gd name="connsiteY5" fmla="*/ 38100 h 133350"/>
              <a:gd name="connsiteX6" fmla="*/ 152400 w 190500"/>
              <a:gd name="connsiteY6" fmla="*/ 95250 h 133350"/>
              <a:gd name="connsiteX7" fmla="*/ 152400 w 190500"/>
              <a:gd name="connsiteY7" fmla="*/ 133350 h 133350"/>
              <a:gd name="connsiteX8" fmla="*/ 190500 w 190500"/>
              <a:gd name="connsiteY8" fmla="*/ 133350 h 133350"/>
              <a:gd name="connsiteX9" fmla="*/ 190500 w 190500"/>
              <a:gd name="connsiteY9" fmla="*/ 95250 h 133350"/>
              <a:gd name="connsiteX10" fmla="*/ 95250 w 190500"/>
              <a:gd name="connsiteY10" fmla="*/ 0 h 133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90500" h="133350">
                <a:moveTo>
                  <a:pt x="95250" y="0"/>
                </a:moveTo>
                <a:cubicBezTo>
                  <a:pt x="42863" y="0"/>
                  <a:pt x="0" y="42863"/>
                  <a:pt x="0" y="95250"/>
                </a:cubicBezTo>
                <a:lnTo>
                  <a:pt x="0" y="133350"/>
                </a:lnTo>
                <a:lnTo>
                  <a:pt x="38100" y="133350"/>
                </a:lnTo>
                <a:lnTo>
                  <a:pt x="38100" y="95250"/>
                </a:lnTo>
                <a:cubicBezTo>
                  <a:pt x="38100" y="63818"/>
                  <a:pt x="63818" y="38100"/>
                  <a:pt x="95250" y="38100"/>
                </a:cubicBezTo>
                <a:cubicBezTo>
                  <a:pt x="126682" y="38100"/>
                  <a:pt x="152400" y="63818"/>
                  <a:pt x="152400" y="95250"/>
                </a:cubicBezTo>
                <a:lnTo>
                  <a:pt x="152400" y="133350"/>
                </a:lnTo>
                <a:lnTo>
                  <a:pt x="190500" y="133350"/>
                </a:lnTo>
                <a:lnTo>
                  <a:pt x="190500" y="95250"/>
                </a:lnTo>
                <a:cubicBezTo>
                  <a:pt x="190500" y="42863"/>
                  <a:pt x="147638" y="0"/>
                  <a:pt x="95250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8" name="Freeform: Shap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/>
        </xdr:nvSpPr>
        <xdr:spPr>
          <a:xfrm>
            <a:off x="3194050" y="5749925"/>
            <a:ext cx="304800" cy="247650"/>
          </a:xfrm>
          <a:custGeom>
            <a:avLst/>
            <a:gdLst>
              <a:gd name="connsiteX0" fmla="*/ 266700 w 304800"/>
              <a:gd name="connsiteY0" fmla="*/ 247650 h 247650"/>
              <a:gd name="connsiteX1" fmla="*/ 38100 w 304800"/>
              <a:gd name="connsiteY1" fmla="*/ 247650 h 247650"/>
              <a:gd name="connsiteX2" fmla="*/ 0 w 304800"/>
              <a:gd name="connsiteY2" fmla="*/ 209550 h 247650"/>
              <a:gd name="connsiteX3" fmla="*/ 0 w 304800"/>
              <a:gd name="connsiteY3" fmla="*/ 38100 h 247650"/>
              <a:gd name="connsiteX4" fmla="*/ 38100 w 304800"/>
              <a:gd name="connsiteY4" fmla="*/ 0 h 247650"/>
              <a:gd name="connsiteX5" fmla="*/ 266700 w 304800"/>
              <a:gd name="connsiteY5" fmla="*/ 0 h 247650"/>
              <a:gd name="connsiteX6" fmla="*/ 304800 w 304800"/>
              <a:gd name="connsiteY6" fmla="*/ 38100 h 247650"/>
              <a:gd name="connsiteX7" fmla="*/ 304800 w 304800"/>
              <a:gd name="connsiteY7" fmla="*/ 209550 h 247650"/>
              <a:gd name="connsiteX8" fmla="*/ 266700 w 304800"/>
              <a:gd name="connsiteY8" fmla="*/ 24765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04800" h="247650">
                <a:moveTo>
                  <a:pt x="266700" y="247650"/>
                </a:moveTo>
                <a:lnTo>
                  <a:pt x="38100" y="247650"/>
                </a:lnTo>
                <a:cubicBezTo>
                  <a:pt x="17145" y="247650"/>
                  <a:pt x="0" y="230505"/>
                  <a:pt x="0" y="209550"/>
                </a:cubicBezTo>
                <a:lnTo>
                  <a:pt x="0" y="38100"/>
                </a:lnTo>
                <a:cubicBezTo>
                  <a:pt x="0" y="17145"/>
                  <a:pt x="17145" y="0"/>
                  <a:pt x="38100" y="0"/>
                </a:cubicBezTo>
                <a:lnTo>
                  <a:pt x="266700" y="0"/>
                </a:lnTo>
                <a:cubicBezTo>
                  <a:pt x="287655" y="0"/>
                  <a:pt x="304800" y="17145"/>
                  <a:pt x="304800" y="38100"/>
                </a:cubicBezTo>
                <a:lnTo>
                  <a:pt x="304800" y="209550"/>
                </a:lnTo>
                <a:cubicBezTo>
                  <a:pt x="304800" y="230505"/>
                  <a:pt x="287655" y="247650"/>
                  <a:pt x="266700" y="247650"/>
                </a:cubicBezTo>
                <a:close/>
              </a:path>
            </a:pathLst>
          </a:custGeom>
          <a:solidFill>
            <a:srgbClr val="FFC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9" name="Freeform: Shape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/>
        </xdr:nvSpPr>
        <xdr:spPr>
          <a:xfrm>
            <a:off x="3317875" y="5845175"/>
            <a:ext cx="57150" cy="57150"/>
          </a:xfrm>
          <a:custGeom>
            <a:avLst/>
            <a:gdLst>
              <a:gd name="connsiteX0" fmla="*/ 28575 w 57150"/>
              <a:gd name="connsiteY0" fmla="*/ 0 h 57150"/>
              <a:gd name="connsiteX1" fmla="*/ 0 w 57150"/>
              <a:gd name="connsiteY1" fmla="*/ 28575 h 57150"/>
              <a:gd name="connsiteX2" fmla="*/ 28575 w 57150"/>
              <a:gd name="connsiteY2" fmla="*/ 57150 h 57150"/>
              <a:gd name="connsiteX3" fmla="*/ 57150 w 57150"/>
              <a:gd name="connsiteY3" fmla="*/ 28575 h 57150"/>
              <a:gd name="connsiteX4" fmla="*/ 28575 w 57150"/>
              <a:gd name="connsiteY4" fmla="*/ 0 h 57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150" h="57150">
                <a:moveTo>
                  <a:pt x="28575" y="0"/>
                </a:moveTo>
                <a:cubicBezTo>
                  <a:pt x="12793" y="0"/>
                  <a:pt x="0" y="12793"/>
                  <a:pt x="0" y="28575"/>
                </a:cubicBezTo>
                <a:cubicBezTo>
                  <a:pt x="0" y="44357"/>
                  <a:pt x="12793" y="57150"/>
                  <a:pt x="28575" y="57150"/>
                </a:cubicBezTo>
                <a:cubicBezTo>
                  <a:pt x="44357" y="57150"/>
                  <a:pt x="57150" y="44357"/>
                  <a:pt x="57150" y="28575"/>
                </a:cubicBezTo>
                <a:cubicBezTo>
                  <a:pt x="57150" y="12793"/>
                  <a:pt x="44357" y="0"/>
                  <a:pt x="28575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</xdr:grpSp>
    <xdr:clientData/>
  </xdr:twoCellAnchor>
  <xdr:twoCellAnchor>
    <xdr:from>
      <xdr:col>2</xdr:col>
      <xdr:colOff>55562</xdr:colOff>
      <xdr:row>18</xdr:row>
      <xdr:rowOff>40986</xdr:rowOff>
    </xdr:from>
    <xdr:to>
      <xdr:col>2</xdr:col>
      <xdr:colOff>147002</xdr:colOff>
      <xdr:row>18</xdr:row>
      <xdr:rowOff>155286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/>
      </xdr:nvGrpSpPr>
      <xdr:grpSpPr>
        <a:xfrm>
          <a:off x="3732212" y="3298536"/>
          <a:ext cx="91440" cy="114300"/>
          <a:chOff x="3194050" y="5616575"/>
          <a:chExt cx="304800" cy="381000"/>
        </a:xfrm>
      </xdr:grpSpPr>
      <xdr:sp macro="" textlink="">
        <xdr:nvSpPr>
          <xdr:cNvPr id="11" name="Freeform: Shape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/>
        </xdr:nvSpPr>
        <xdr:spPr>
          <a:xfrm>
            <a:off x="3251200" y="5616575"/>
            <a:ext cx="190500" cy="133350"/>
          </a:xfrm>
          <a:custGeom>
            <a:avLst/>
            <a:gdLst>
              <a:gd name="connsiteX0" fmla="*/ 95250 w 190500"/>
              <a:gd name="connsiteY0" fmla="*/ 0 h 133350"/>
              <a:gd name="connsiteX1" fmla="*/ 0 w 190500"/>
              <a:gd name="connsiteY1" fmla="*/ 95250 h 133350"/>
              <a:gd name="connsiteX2" fmla="*/ 0 w 190500"/>
              <a:gd name="connsiteY2" fmla="*/ 133350 h 133350"/>
              <a:gd name="connsiteX3" fmla="*/ 38100 w 190500"/>
              <a:gd name="connsiteY3" fmla="*/ 133350 h 133350"/>
              <a:gd name="connsiteX4" fmla="*/ 38100 w 190500"/>
              <a:gd name="connsiteY4" fmla="*/ 95250 h 133350"/>
              <a:gd name="connsiteX5" fmla="*/ 95250 w 190500"/>
              <a:gd name="connsiteY5" fmla="*/ 38100 h 133350"/>
              <a:gd name="connsiteX6" fmla="*/ 152400 w 190500"/>
              <a:gd name="connsiteY6" fmla="*/ 95250 h 133350"/>
              <a:gd name="connsiteX7" fmla="*/ 152400 w 190500"/>
              <a:gd name="connsiteY7" fmla="*/ 133350 h 133350"/>
              <a:gd name="connsiteX8" fmla="*/ 190500 w 190500"/>
              <a:gd name="connsiteY8" fmla="*/ 133350 h 133350"/>
              <a:gd name="connsiteX9" fmla="*/ 190500 w 190500"/>
              <a:gd name="connsiteY9" fmla="*/ 95250 h 133350"/>
              <a:gd name="connsiteX10" fmla="*/ 95250 w 190500"/>
              <a:gd name="connsiteY10" fmla="*/ 0 h 133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90500" h="133350">
                <a:moveTo>
                  <a:pt x="95250" y="0"/>
                </a:moveTo>
                <a:cubicBezTo>
                  <a:pt x="42863" y="0"/>
                  <a:pt x="0" y="42863"/>
                  <a:pt x="0" y="95250"/>
                </a:cubicBezTo>
                <a:lnTo>
                  <a:pt x="0" y="133350"/>
                </a:lnTo>
                <a:lnTo>
                  <a:pt x="38100" y="133350"/>
                </a:lnTo>
                <a:lnTo>
                  <a:pt x="38100" y="95250"/>
                </a:lnTo>
                <a:cubicBezTo>
                  <a:pt x="38100" y="63818"/>
                  <a:pt x="63818" y="38100"/>
                  <a:pt x="95250" y="38100"/>
                </a:cubicBezTo>
                <a:cubicBezTo>
                  <a:pt x="126682" y="38100"/>
                  <a:pt x="152400" y="63818"/>
                  <a:pt x="152400" y="95250"/>
                </a:cubicBezTo>
                <a:lnTo>
                  <a:pt x="152400" y="133350"/>
                </a:lnTo>
                <a:lnTo>
                  <a:pt x="190500" y="133350"/>
                </a:lnTo>
                <a:lnTo>
                  <a:pt x="190500" y="95250"/>
                </a:lnTo>
                <a:cubicBezTo>
                  <a:pt x="190500" y="42863"/>
                  <a:pt x="147638" y="0"/>
                  <a:pt x="95250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12" name="Freeform: Shape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>
          <a:xfrm>
            <a:off x="3194050" y="5749925"/>
            <a:ext cx="304800" cy="247650"/>
          </a:xfrm>
          <a:custGeom>
            <a:avLst/>
            <a:gdLst>
              <a:gd name="connsiteX0" fmla="*/ 266700 w 304800"/>
              <a:gd name="connsiteY0" fmla="*/ 247650 h 247650"/>
              <a:gd name="connsiteX1" fmla="*/ 38100 w 304800"/>
              <a:gd name="connsiteY1" fmla="*/ 247650 h 247650"/>
              <a:gd name="connsiteX2" fmla="*/ 0 w 304800"/>
              <a:gd name="connsiteY2" fmla="*/ 209550 h 247650"/>
              <a:gd name="connsiteX3" fmla="*/ 0 w 304800"/>
              <a:gd name="connsiteY3" fmla="*/ 38100 h 247650"/>
              <a:gd name="connsiteX4" fmla="*/ 38100 w 304800"/>
              <a:gd name="connsiteY4" fmla="*/ 0 h 247650"/>
              <a:gd name="connsiteX5" fmla="*/ 266700 w 304800"/>
              <a:gd name="connsiteY5" fmla="*/ 0 h 247650"/>
              <a:gd name="connsiteX6" fmla="*/ 304800 w 304800"/>
              <a:gd name="connsiteY6" fmla="*/ 38100 h 247650"/>
              <a:gd name="connsiteX7" fmla="*/ 304800 w 304800"/>
              <a:gd name="connsiteY7" fmla="*/ 209550 h 247650"/>
              <a:gd name="connsiteX8" fmla="*/ 266700 w 304800"/>
              <a:gd name="connsiteY8" fmla="*/ 24765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04800" h="247650">
                <a:moveTo>
                  <a:pt x="266700" y="247650"/>
                </a:moveTo>
                <a:lnTo>
                  <a:pt x="38100" y="247650"/>
                </a:lnTo>
                <a:cubicBezTo>
                  <a:pt x="17145" y="247650"/>
                  <a:pt x="0" y="230505"/>
                  <a:pt x="0" y="209550"/>
                </a:cubicBezTo>
                <a:lnTo>
                  <a:pt x="0" y="38100"/>
                </a:lnTo>
                <a:cubicBezTo>
                  <a:pt x="0" y="17145"/>
                  <a:pt x="17145" y="0"/>
                  <a:pt x="38100" y="0"/>
                </a:cubicBezTo>
                <a:lnTo>
                  <a:pt x="266700" y="0"/>
                </a:lnTo>
                <a:cubicBezTo>
                  <a:pt x="287655" y="0"/>
                  <a:pt x="304800" y="17145"/>
                  <a:pt x="304800" y="38100"/>
                </a:cubicBezTo>
                <a:lnTo>
                  <a:pt x="304800" y="209550"/>
                </a:lnTo>
                <a:cubicBezTo>
                  <a:pt x="304800" y="230505"/>
                  <a:pt x="287655" y="247650"/>
                  <a:pt x="266700" y="247650"/>
                </a:cubicBezTo>
                <a:close/>
              </a:path>
            </a:pathLst>
          </a:custGeom>
          <a:solidFill>
            <a:srgbClr val="FFC000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13" name="Freeform: Shape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/>
        </xdr:nvSpPr>
        <xdr:spPr>
          <a:xfrm>
            <a:off x="3317875" y="5845175"/>
            <a:ext cx="57150" cy="57150"/>
          </a:xfrm>
          <a:custGeom>
            <a:avLst/>
            <a:gdLst>
              <a:gd name="connsiteX0" fmla="*/ 28575 w 57150"/>
              <a:gd name="connsiteY0" fmla="*/ 0 h 57150"/>
              <a:gd name="connsiteX1" fmla="*/ 0 w 57150"/>
              <a:gd name="connsiteY1" fmla="*/ 28575 h 57150"/>
              <a:gd name="connsiteX2" fmla="*/ 28575 w 57150"/>
              <a:gd name="connsiteY2" fmla="*/ 57150 h 57150"/>
              <a:gd name="connsiteX3" fmla="*/ 57150 w 57150"/>
              <a:gd name="connsiteY3" fmla="*/ 28575 h 57150"/>
              <a:gd name="connsiteX4" fmla="*/ 28575 w 57150"/>
              <a:gd name="connsiteY4" fmla="*/ 0 h 57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150" h="57150">
                <a:moveTo>
                  <a:pt x="28575" y="0"/>
                </a:moveTo>
                <a:cubicBezTo>
                  <a:pt x="12793" y="0"/>
                  <a:pt x="0" y="12793"/>
                  <a:pt x="0" y="28575"/>
                </a:cubicBezTo>
                <a:cubicBezTo>
                  <a:pt x="0" y="44357"/>
                  <a:pt x="12793" y="57150"/>
                  <a:pt x="28575" y="57150"/>
                </a:cubicBezTo>
                <a:cubicBezTo>
                  <a:pt x="44357" y="57150"/>
                  <a:pt x="57150" y="44357"/>
                  <a:pt x="57150" y="28575"/>
                </a:cubicBezTo>
                <a:cubicBezTo>
                  <a:pt x="57150" y="12793"/>
                  <a:pt x="44357" y="0"/>
                  <a:pt x="28575" y="0"/>
                </a:cubicBezTo>
                <a:close/>
              </a:path>
            </a:pathLst>
          </a:custGeom>
          <a:solidFill>
            <a:srgbClr val="424242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</xdr:grpSp>
    <xdr:clientData/>
  </xdr:twoCellAnchor>
  <xdr:twoCellAnchor>
    <xdr:from>
      <xdr:col>1</xdr:col>
      <xdr:colOff>47625</xdr:colOff>
      <xdr:row>6</xdr:row>
      <xdr:rowOff>31750</xdr:rowOff>
    </xdr:from>
    <xdr:to>
      <xdr:col>1</xdr:col>
      <xdr:colOff>139065</xdr:colOff>
      <xdr:row>6</xdr:row>
      <xdr:rowOff>146050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2628900" y="1117600"/>
          <a:ext cx="91440" cy="114300"/>
          <a:chOff x="3194050" y="5616575"/>
          <a:chExt cx="304800" cy="381000"/>
        </a:xfrm>
        <a:solidFill>
          <a:schemeClr val="bg1"/>
        </a:solidFill>
      </xdr:grpSpPr>
      <xdr:sp macro="" textlink="">
        <xdr:nvSpPr>
          <xdr:cNvPr id="15" name="Freeform: Shape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/>
        </xdr:nvSpPr>
        <xdr:spPr>
          <a:xfrm>
            <a:off x="3251200" y="5616575"/>
            <a:ext cx="190500" cy="133350"/>
          </a:xfrm>
          <a:custGeom>
            <a:avLst/>
            <a:gdLst>
              <a:gd name="connsiteX0" fmla="*/ 95250 w 190500"/>
              <a:gd name="connsiteY0" fmla="*/ 0 h 133350"/>
              <a:gd name="connsiteX1" fmla="*/ 0 w 190500"/>
              <a:gd name="connsiteY1" fmla="*/ 95250 h 133350"/>
              <a:gd name="connsiteX2" fmla="*/ 0 w 190500"/>
              <a:gd name="connsiteY2" fmla="*/ 133350 h 133350"/>
              <a:gd name="connsiteX3" fmla="*/ 38100 w 190500"/>
              <a:gd name="connsiteY3" fmla="*/ 133350 h 133350"/>
              <a:gd name="connsiteX4" fmla="*/ 38100 w 190500"/>
              <a:gd name="connsiteY4" fmla="*/ 95250 h 133350"/>
              <a:gd name="connsiteX5" fmla="*/ 95250 w 190500"/>
              <a:gd name="connsiteY5" fmla="*/ 38100 h 133350"/>
              <a:gd name="connsiteX6" fmla="*/ 152400 w 190500"/>
              <a:gd name="connsiteY6" fmla="*/ 95250 h 133350"/>
              <a:gd name="connsiteX7" fmla="*/ 152400 w 190500"/>
              <a:gd name="connsiteY7" fmla="*/ 133350 h 133350"/>
              <a:gd name="connsiteX8" fmla="*/ 190500 w 190500"/>
              <a:gd name="connsiteY8" fmla="*/ 133350 h 133350"/>
              <a:gd name="connsiteX9" fmla="*/ 190500 w 190500"/>
              <a:gd name="connsiteY9" fmla="*/ 95250 h 133350"/>
              <a:gd name="connsiteX10" fmla="*/ 95250 w 190500"/>
              <a:gd name="connsiteY10" fmla="*/ 0 h 1333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190500" h="133350">
                <a:moveTo>
                  <a:pt x="95250" y="0"/>
                </a:moveTo>
                <a:cubicBezTo>
                  <a:pt x="42863" y="0"/>
                  <a:pt x="0" y="42863"/>
                  <a:pt x="0" y="95250"/>
                </a:cubicBezTo>
                <a:lnTo>
                  <a:pt x="0" y="133350"/>
                </a:lnTo>
                <a:lnTo>
                  <a:pt x="38100" y="133350"/>
                </a:lnTo>
                <a:lnTo>
                  <a:pt x="38100" y="95250"/>
                </a:lnTo>
                <a:cubicBezTo>
                  <a:pt x="38100" y="63818"/>
                  <a:pt x="63818" y="38100"/>
                  <a:pt x="95250" y="38100"/>
                </a:cubicBezTo>
                <a:cubicBezTo>
                  <a:pt x="126682" y="38100"/>
                  <a:pt x="152400" y="63818"/>
                  <a:pt x="152400" y="95250"/>
                </a:cubicBezTo>
                <a:lnTo>
                  <a:pt x="152400" y="133350"/>
                </a:lnTo>
                <a:lnTo>
                  <a:pt x="190500" y="133350"/>
                </a:lnTo>
                <a:lnTo>
                  <a:pt x="190500" y="95250"/>
                </a:lnTo>
                <a:cubicBezTo>
                  <a:pt x="190500" y="42863"/>
                  <a:pt x="147638" y="0"/>
                  <a:pt x="95250" y="0"/>
                </a:cubicBez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16" name="Freeform: Shape 15">
            <a:extLst>
              <a:ext uri="{FF2B5EF4-FFF2-40B4-BE49-F238E27FC236}">
                <a16:creationId xmlns:a16="http://schemas.microsoft.com/office/drawing/2014/main" id="{00000000-0008-0000-0400-000010000000}"/>
              </a:ext>
            </a:extLst>
          </xdr:cNvPr>
          <xdr:cNvSpPr/>
        </xdr:nvSpPr>
        <xdr:spPr>
          <a:xfrm>
            <a:off x="3194050" y="5749925"/>
            <a:ext cx="304800" cy="247650"/>
          </a:xfrm>
          <a:custGeom>
            <a:avLst/>
            <a:gdLst>
              <a:gd name="connsiteX0" fmla="*/ 266700 w 304800"/>
              <a:gd name="connsiteY0" fmla="*/ 247650 h 247650"/>
              <a:gd name="connsiteX1" fmla="*/ 38100 w 304800"/>
              <a:gd name="connsiteY1" fmla="*/ 247650 h 247650"/>
              <a:gd name="connsiteX2" fmla="*/ 0 w 304800"/>
              <a:gd name="connsiteY2" fmla="*/ 209550 h 247650"/>
              <a:gd name="connsiteX3" fmla="*/ 0 w 304800"/>
              <a:gd name="connsiteY3" fmla="*/ 38100 h 247650"/>
              <a:gd name="connsiteX4" fmla="*/ 38100 w 304800"/>
              <a:gd name="connsiteY4" fmla="*/ 0 h 247650"/>
              <a:gd name="connsiteX5" fmla="*/ 266700 w 304800"/>
              <a:gd name="connsiteY5" fmla="*/ 0 h 247650"/>
              <a:gd name="connsiteX6" fmla="*/ 304800 w 304800"/>
              <a:gd name="connsiteY6" fmla="*/ 38100 h 247650"/>
              <a:gd name="connsiteX7" fmla="*/ 304800 w 304800"/>
              <a:gd name="connsiteY7" fmla="*/ 209550 h 247650"/>
              <a:gd name="connsiteX8" fmla="*/ 266700 w 304800"/>
              <a:gd name="connsiteY8" fmla="*/ 247650 h 2476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304800" h="247650">
                <a:moveTo>
                  <a:pt x="266700" y="247650"/>
                </a:moveTo>
                <a:lnTo>
                  <a:pt x="38100" y="247650"/>
                </a:lnTo>
                <a:cubicBezTo>
                  <a:pt x="17145" y="247650"/>
                  <a:pt x="0" y="230505"/>
                  <a:pt x="0" y="209550"/>
                </a:cubicBezTo>
                <a:lnTo>
                  <a:pt x="0" y="38100"/>
                </a:lnTo>
                <a:cubicBezTo>
                  <a:pt x="0" y="17145"/>
                  <a:pt x="17145" y="0"/>
                  <a:pt x="38100" y="0"/>
                </a:cubicBezTo>
                <a:lnTo>
                  <a:pt x="266700" y="0"/>
                </a:lnTo>
                <a:cubicBezTo>
                  <a:pt x="287655" y="0"/>
                  <a:pt x="304800" y="17145"/>
                  <a:pt x="304800" y="38100"/>
                </a:cubicBezTo>
                <a:lnTo>
                  <a:pt x="304800" y="209550"/>
                </a:lnTo>
                <a:cubicBezTo>
                  <a:pt x="304800" y="230505"/>
                  <a:pt x="287655" y="247650"/>
                  <a:pt x="266700" y="247650"/>
                </a:cubicBezTo>
                <a:close/>
              </a:path>
            </a:pathLst>
          </a:custGeom>
          <a:grpFill/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  <xdr:sp macro="" textlink="">
        <xdr:nvSpPr>
          <xdr:cNvPr id="17" name="Freeform: Shape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SpPr/>
        </xdr:nvSpPr>
        <xdr:spPr>
          <a:xfrm>
            <a:off x="3317875" y="5845175"/>
            <a:ext cx="57150" cy="57150"/>
          </a:xfrm>
          <a:custGeom>
            <a:avLst/>
            <a:gdLst>
              <a:gd name="connsiteX0" fmla="*/ 28575 w 57150"/>
              <a:gd name="connsiteY0" fmla="*/ 0 h 57150"/>
              <a:gd name="connsiteX1" fmla="*/ 0 w 57150"/>
              <a:gd name="connsiteY1" fmla="*/ 28575 h 57150"/>
              <a:gd name="connsiteX2" fmla="*/ 28575 w 57150"/>
              <a:gd name="connsiteY2" fmla="*/ 57150 h 57150"/>
              <a:gd name="connsiteX3" fmla="*/ 57150 w 57150"/>
              <a:gd name="connsiteY3" fmla="*/ 28575 h 57150"/>
              <a:gd name="connsiteX4" fmla="*/ 28575 w 57150"/>
              <a:gd name="connsiteY4" fmla="*/ 0 h 5715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57150" h="57150">
                <a:moveTo>
                  <a:pt x="28575" y="0"/>
                </a:moveTo>
                <a:cubicBezTo>
                  <a:pt x="12793" y="0"/>
                  <a:pt x="0" y="12793"/>
                  <a:pt x="0" y="28575"/>
                </a:cubicBezTo>
                <a:cubicBezTo>
                  <a:pt x="0" y="44357"/>
                  <a:pt x="12793" y="57150"/>
                  <a:pt x="28575" y="57150"/>
                </a:cubicBezTo>
                <a:cubicBezTo>
                  <a:pt x="44357" y="57150"/>
                  <a:pt x="57150" y="44357"/>
                  <a:pt x="57150" y="28575"/>
                </a:cubicBezTo>
                <a:cubicBezTo>
                  <a:pt x="57150" y="12793"/>
                  <a:pt x="44357" y="0"/>
                  <a:pt x="28575" y="0"/>
                </a:cubicBezTo>
                <a:close/>
              </a:path>
            </a:pathLst>
          </a:custGeom>
          <a:solidFill>
            <a:schemeClr val="tx1"/>
          </a:solidFill>
          <a:ln w="9525" cap="flat">
            <a:noFill/>
            <a:prstDash val="solid"/>
            <a:miter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kern="0"/>
            </a:defPPr>
          </a:lstStyle>
          <a:p>
            <a:endParaRPr lang="en-US"/>
          </a:p>
        </xdr:txBody>
      </xdr:sp>
    </xdr:grpSp>
    <xdr:clientData/>
  </xdr:twoCellAnchor>
  <xdr:twoCellAnchor>
    <xdr:from>
      <xdr:col>10</xdr:col>
      <xdr:colOff>832294</xdr:colOff>
      <xdr:row>3</xdr:row>
      <xdr:rowOff>111670</xdr:rowOff>
    </xdr:from>
    <xdr:to>
      <xdr:col>12</xdr:col>
      <xdr:colOff>106597</xdr:colOff>
      <xdr:row>6</xdr:row>
      <xdr:rowOff>102737</xdr:rowOff>
    </xdr:to>
    <xdr:sp macro="" textlink="">
      <xdr:nvSpPr>
        <xdr:cNvPr id="18" name="TextBox 41">
          <a:extLst>
            <a:ext uri="{FF2B5EF4-FFF2-40B4-BE49-F238E27FC236}">
              <a16:creationId xmlns:a16="http://schemas.microsoft.com/office/drawing/2014/main" id="{AA1AF264-23A1-4E40-81EA-244723FAFB69}"/>
            </a:ext>
          </a:extLst>
        </xdr:cNvPr>
        <xdr:cNvSpPr txBox="1"/>
      </xdr:nvSpPr>
      <xdr:spPr>
        <a:xfrm flipH="1">
          <a:off x="13024294" y="654595"/>
          <a:ext cx="1465053" cy="53399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16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بخش </a:t>
          </a:r>
          <a:r>
            <a:rPr lang="fa-IR" sz="16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مالیات </a:t>
          </a:r>
          <a:r>
            <a:rPr lang="fa-IR" sz="16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ما</a:t>
          </a:r>
        </a:p>
      </xdr:txBody>
    </xdr:sp>
    <xdr:clientData/>
  </xdr:twoCellAnchor>
  <xdr:twoCellAnchor>
    <xdr:from>
      <xdr:col>9</xdr:col>
      <xdr:colOff>1028699</xdr:colOff>
      <xdr:row>5</xdr:row>
      <xdr:rowOff>105467</xdr:rowOff>
    </xdr:from>
    <xdr:to>
      <xdr:col>12</xdr:col>
      <xdr:colOff>1005567</xdr:colOff>
      <xdr:row>7</xdr:row>
      <xdr:rowOff>99320</xdr:rowOff>
    </xdr:to>
    <xdr:sp macro="" textlink="">
      <xdr:nvSpPr>
        <xdr:cNvPr id="19" name="TextBox 42">
          <a:extLst>
            <a:ext uri="{FF2B5EF4-FFF2-40B4-BE49-F238E27FC236}">
              <a16:creationId xmlns:a16="http://schemas.microsoft.com/office/drawing/2014/main" id="{8A4582AA-EBB9-4A07-AC60-2210D07BF489}"/>
            </a:ext>
          </a:extLst>
        </xdr:cNvPr>
        <xdr:cNvSpPr txBox="1"/>
      </xdr:nvSpPr>
      <xdr:spPr>
        <a:xfrm flipH="1">
          <a:off x="12125324" y="1010342"/>
          <a:ext cx="3262993" cy="35580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900" b="1">
              <a:latin typeface="IRANSans" panose="02040503050201020203" pitchFamily="18" charset="-78"/>
              <a:cs typeface="IRANSans" panose="02040503050201020203" pitchFamily="18" charset="-78"/>
            </a:rPr>
            <a:t>حل، مدیریت و موفقیت شما در تمام مسائل مالیاتی</a:t>
          </a:r>
          <a:endParaRPr lang="en-US" sz="900" b="1"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10</xdr:col>
      <xdr:colOff>840657</xdr:colOff>
      <xdr:row>1</xdr:row>
      <xdr:rowOff>47626</xdr:rowOff>
    </xdr:from>
    <xdr:to>
      <xdr:col>12</xdr:col>
      <xdr:colOff>98234</xdr:colOff>
      <xdr:row>4</xdr:row>
      <xdr:rowOff>161621</xdr:rowOff>
    </xdr:to>
    <xdr:pic>
      <xdr:nvPicPr>
        <xdr:cNvPr id="20" name="Picture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7AA41-2263-40F5-9C58-E945EF64F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2657" y="228601"/>
          <a:ext cx="1448327" cy="656920"/>
        </a:xfrm>
        <a:prstGeom prst="rect">
          <a:avLst/>
        </a:prstGeom>
      </xdr:spPr>
    </xdr:pic>
    <xdr:clientData/>
  </xdr:twoCellAnchor>
  <xdr:twoCellAnchor>
    <xdr:from>
      <xdr:col>10</xdr:col>
      <xdr:colOff>628648</xdr:colOff>
      <xdr:row>7</xdr:row>
      <xdr:rowOff>152400</xdr:rowOff>
    </xdr:from>
    <xdr:to>
      <xdr:col>12</xdr:col>
      <xdr:colOff>476250</xdr:colOff>
      <xdr:row>10</xdr:row>
      <xdr:rowOff>76200</xdr:rowOff>
    </xdr:to>
    <xdr:sp macro="" textlink="">
      <xdr:nvSpPr>
        <xdr:cNvPr id="26" name="Rectangle: Rounded Corners 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E5529-93FA-403D-8F05-5A85493A3A40}"/>
            </a:ext>
          </a:extLst>
        </xdr:cNvPr>
        <xdr:cNvSpPr/>
      </xdr:nvSpPr>
      <xdr:spPr>
        <a:xfrm flipH="1">
          <a:off x="12820648" y="1419225"/>
          <a:ext cx="2038352" cy="466725"/>
        </a:xfrm>
        <a:prstGeom prst="roundRect">
          <a:avLst>
            <a:gd name="adj" fmla="val 10145"/>
          </a:avLst>
        </a:prstGeom>
        <a:solidFill>
          <a:srgbClr val="0B5EB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10</xdr:col>
      <xdr:colOff>629709</xdr:colOff>
      <xdr:row>8</xdr:row>
      <xdr:rowOff>27048</xdr:rowOff>
    </xdr:from>
    <xdr:to>
      <xdr:col>12</xdr:col>
      <xdr:colOff>562408</xdr:colOff>
      <xdr:row>11</xdr:row>
      <xdr:rowOff>92693</xdr:rowOff>
    </xdr:to>
    <xdr:sp macro="" textlink="">
      <xdr:nvSpPr>
        <xdr:cNvPr id="27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EC3B1C-6688-45A4-AADE-DEB07EA46778}"/>
            </a:ext>
          </a:extLst>
        </xdr:cNvPr>
        <xdr:cNvSpPr txBox="1"/>
      </xdr:nvSpPr>
      <xdr:spPr>
        <a:xfrm rot="21581595" flipH="1">
          <a:off x="12821709" y="1474848"/>
          <a:ext cx="2123449" cy="608570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986841"/>
          <a:r>
            <a:rPr lang="fa-IR" sz="1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درخواست</a:t>
          </a:r>
          <a:r>
            <a:rPr lang="en-US" sz="1400" b="1" baseline="0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 </a:t>
          </a:r>
          <a:r>
            <a:rPr lang="fa-IR" sz="1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همکاری</a:t>
          </a:r>
          <a:endParaRPr lang="en-US" sz="1400" b="1">
            <a:solidFill>
              <a:schemeClr val="bg1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149679</xdr:colOff>
      <xdr:row>30</xdr:row>
      <xdr:rowOff>121260</xdr:rowOff>
    </xdr:from>
    <xdr:to>
      <xdr:col>3</xdr:col>
      <xdr:colOff>421821</xdr:colOff>
      <xdr:row>47</xdr:row>
      <xdr:rowOff>20472</xdr:rowOff>
    </xdr:to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id="{915F0A96-3B71-4231-8F27-6FEF9ECC8EB3}"/>
            </a:ext>
          </a:extLst>
        </xdr:cNvPr>
        <xdr:cNvSpPr/>
      </xdr:nvSpPr>
      <xdr:spPr>
        <a:xfrm flipH="1">
          <a:off x="9985435779" y="5569560"/>
          <a:ext cx="5949042" cy="2651937"/>
        </a:xfrm>
        <a:custGeom>
          <a:avLst/>
          <a:gdLst>
            <a:gd name="connsiteX0" fmla="*/ 0 w 6515935"/>
            <a:gd name="connsiteY0" fmla="*/ 0 h 1844044"/>
            <a:gd name="connsiteX1" fmla="*/ 6515935 w 6515935"/>
            <a:gd name="connsiteY1" fmla="*/ 0 h 1844044"/>
            <a:gd name="connsiteX2" fmla="*/ 6515935 w 6515935"/>
            <a:gd name="connsiteY2" fmla="*/ 1478493 h 1844044"/>
            <a:gd name="connsiteX3" fmla="*/ 3592533 w 6515935"/>
            <a:gd name="connsiteY3" fmla="*/ 1478493 h 1844044"/>
            <a:gd name="connsiteX4" fmla="*/ 3226982 w 6515935"/>
            <a:gd name="connsiteY4" fmla="*/ 1844044 h 1844044"/>
            <a:gd name="connsiteX5" fmla="*/ 2861430 w 6515935"/>
            <a:gd name="connsiteY5" fmla="*/ 1478493 h 1844044"/>
            <a:gd name="connsiteX6" fmla="*/ 0 w 6515935"/>
            <a:gd name="connsiteY6" fmla="*/ 1478493 h 184404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6515935" h="1844044">
              <a:moveTo>
                <a:pt x="0" y="0"/>
              </a:moveTo>
              <a:lnTo>
                <a:pt x="6515935" y="0"/>
              </a:lnTo>
              <a:lnTo>
                <a:pt x="6515935" y="1478493"/>
              </a:lnTo>
              <a:lnTo>
                <a:pt x="3592533" y="1478493"/>
              </a:lnTo>
              <a:lnTo>
                <a:pt x="3226982" y="1844044"/>
              </a:lnTo>
              <a:lnTo>
                <a:pt x="2861430" y="1478493"/>
              </a:lnTo>
              <a:lnTo>
                <a:pt x="0" y="1478493"/>
              </a:lnTo>
              <a:close/>
            </a:path>
          </a:pathLst>
        </a:custGeom>
        <a:solidFill>
          <a:schemeClr val="bg1"/>
        </a:solidFill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463177</xdr:colOff>
      <xdr:row>6</xdr:row>
      <xdr:rowOff>127149</xdr:rowOff>
    </xdr:from>
    <xdr:to>
      <xdr:col>18</xdr:col>
      <xdr:colOff>209177</xdr:colOff>
      <xdr:row>10</xdr:row>
      <xdr:rowOff>156782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AB850-70F5-478F-9646-48456E608E9C}"/>
            </a:ext>
          </a:extLst>
        </xdr:cNvPr>
        <xdr:cNvSpPr/>
      </xdr:nvSpPr>
      <xdr:spPr>
        <a:xfrm flipH="1">
          <a:off x="9976504423" y="1403499"/>
          <a:ext cx="3403600" cy="791633"/>
        </a:xfrm>
        <a:prstGeom prst="roundRect">
          <a:avLst>
            <a:gd name="adj" fmla="val 10145"/>
          </a:avLst>
        </a:prstGeom>
        <a:solidFill>
          <a:srgbClr val="A0D54B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417303</xdr:colOff>
      <xdr:row>11</xdr:row>
      <xdr:rowOff>119665</xdr:rowOff>
    </xdr:from>
    <xdr:to>
      <xdr:col>22</xdr:col>
      <xdr:colOff>555624</xdr:colOff>
      <xdr:row>16</xdr:row>
      <xdr:rowOff>25099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7D80B-0356-456D-8A0E-6DE7AAD9FDD4}"/>
            </a:ext>
          </a:extLst>
        </xdr:cNvPr>
        <xdr:cNvSpPr/>
      </xdr:nvSpPr>
      <xdr:spPr>
        <a:xfrm flipH="1">
          <a:off x="9973719576" y="2348515"/>
          <a:ext cx="6234321" cy="857934"/>
        </a:xfrm>
        <a:prstGeom prst="roundRect">
          <a:avLst>
            <a:gd name="adj" fmla="val 10145"/>
          </a:avLst>
        </a:prstGeom>
        <a:solidFill>
          <a:srgbClr val="2E9B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>
    <xdr:from>
      <xdr:col>12</xdr:col>
      <xdr:colOff>459545</xdr:colOff>
      <xdr:row>1</xdr:row>
      <xdr:rowOff>104405</xdr:rowOff>
    </xdr:from>
    <xdr:to>
      <xdr:col>18</xdr:col>
      <xdr:colOff>190937</xdr:colOff>
      <xdr:row>5</xdr:row>
      <xdr:rowOff>178862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18566A-C595-41A7-9E1F-B8AC83535956}"/>
            </a:ext>
          </a:extLst>
        </xdr:cNvPr>
        <xdr:cNvSpPr/>
      </xdr:nvSpPr>
      <xdr:spPr>
        <a:xfrm flipH="1">
          <a:off x="9976522663" y="504455"/>
          <a:ext cx="3388992" cy="750732"/>
        </a:xfrm>
        <a:prstGeom prst="roundRect">
          <a:avLst>
            <a:gd name="adj" fmla="val 10145"/>
          </a:avLst>
        </a:prstGeom>
        <a:solidFill>
          <a:srgbClr val="6116FD"/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r" rtl="1"/>
          <a:endParaRPr lang="en-US"/>
        </a:p>
      </xdr:txBody>
    </xdr:sp>
    <xdr:clientData/>
  </xdr:twoCellAnchor>
  <xdr:twoCellAnchor editAs="oneCell">
    <xdr:from>
      <xdr:col>17</xdr:col>
      <xdr:colOff>35846</xdr:colOff>
      <xdr:row>7</xdr:row>
      <xdr:rowOff>46056</xdr:rowOff>
    </xdr:from>
    <xdr:to>
      <xdr:col>18</xdr:col>
      <xdr:colOff>20740</xdr:colOff>
      <xdr:row>10</xdr:row>
      <xdr:rowOff>56179</xdr:rowOff>
    </xdr:to>
    <xdr:pic>
      <xdr:nvPicPr>
        <xdr:cNvPr id="6" name="Graphic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343C0-FFA5-40E4-9B0A-3F502BA9A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 rot="21581595">
          <a:off x="9976692860" y="1512906"/>
          <a:ext cx="594494" cy="581623"/>
        </a:xfrm>
        <a:prstGeom prst="rect">
          <a:avLst/>
        </a:prstGeom>
      </xdr:spPr>
    </xdr:pic>
    <xdr:clientData/>
  </xdr:twoCellAnchor>
  <xdr:twoCellAnchor editAs="oneCell">
    <xdr:from>
      <xdr:col>17</xdr:col>
      <xdr:colOff>49861</xdr:colOff>
      <xdr:row>2</xdr:row>
      <xdr:rowOff>32641</xdr:rowOff>
    </xdr:from>
    <xdr:to>
      <xdr:col>18</xdr:col>
      <xdr:colOff>34755</xdr:colOff>
      <xdr:row>5</xdr:row>
      <xdr:rowOff>100288</xdr:rowOff>
    </xdr:to>
    <xdr:pic>
      <xdr:nvPicPr>
        <xdr:cNvPr id="7" name="Graphic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04A1B68-BD25-4C6A-B3FA-262D0919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 rot="21581595">
          <a:off x="9976678845" y="594616"/>
          <a:ext cx="594494" cy="581997"/>
        </a:xfrm>
        <a:prstGeom prst="rect">
          <a:avLst/>
        </a:prstGeom>
      </xdr:spPr>
    </xdr:pic>
    <xdr:clientData/>
  </xdr:twoCellAnchor>
  <xdr:twoCellAnchor>
    <xdr:from>
      <xdr:col>12</xdr:col>
      <xdr:colOff>414217</xdr:colOff>
      <xdr:row>12</xdr:row>
      <xdr:rowOff>17704</xdr:rowOff>
    </xdr:from>
    <xdr:to>
      <xdr:col>21</xdr:col>
      <xdr:colOff>296676</xdr:colOff>
      <xdr:row>19</xdr:row>
      <xdr:rowOff>16411</xdr:rowOff>
    </xdr:to>
    <xdr:sp macro="" textlink="">
      <xdr:nvSpPr>
        <xdr:cNvPr id="8" name="TextBox 4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2AD24D-1F3B-4A2A-B9BC-5E4D62939697}"/>
            </a:ext>
          </a:extLst>
        </xdr:cNvPr>
        <xdr:cNvSpPr txBox="1"/>
      </xdr:nvSpPr>
      <xdr:spPr>
        <a:xfrm rot="21581595" flipH="1">
          <a:off x="9974588124" y="2437054"/>
          <a:ext cx="5368859" cy="124648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kumimoji="0" lang="en-US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maliat.afghanistan@gmail.com</a:t>
          </a:r>
          <a:r>
            <a:rPr kumimoji="0" lang="fa-IR" sz="2800" b="1" i="0" u="none" strike="noStrike" kern="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  </a:t>
          </a:r>
          <a:endParaRPr kumimoji="0" lang="en-US" sz="2800" b="1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IRANSans" panose="02040503050201020203" pitchFamily="18" charset="-78"/>
            <a:ea typeface="+mn-ea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12</xdr:col>
      <xdr:colOff>233843</xdr:colOff>
      <xdr:row>16</xdr:row>
      <xdr:rowOff>32307</xdr:rowOff>
    </xdr:from>
    <xdr:to>
      <xdr:col>13</xdr:col>
      <xdr:colOff>556532</xdr:colOff>
      <xdr:row>22</xdr:row>
      <xdr:rowOff>1166</xdr:rowOff>
    </xdr:to>
    <xdr:pic>
      <xdr:nvPicPr>
        <xdr:cNvPr id="9" name="Graphic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3FDE9C0-C00C-42BC-AF71-4869F363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 rot="21581595">
          <a:off x="9979205068" y="3213657"/>
          <a:ext cx="932289" cy="940409"/>
        </a:xfrm>
        <a:prstGeom prst="rect">
          <a:avLst/>
        </a:prstGeom>
      </xdr:spPr>
    </xdr:pic>
    <xdr:clientData/>
  </xdr:twoCellAnchor>
  <xdr:twoCellAnchor>
    <xdr:from>
      <xdr:col>13</xdr:col>
      <xdr:colOff>431968</xdr:colOff>
      <xdr:row>16</xdr:row>
      <xdr:rowOff>8580</xdr:rowOff>
    </xdr:from>
    <xdr:to>
      <xdr:col>22</xdr:col>
      <xdr:colOff>136871</xdr:colOff>
      <xdr:row>23</xdr:row>
      <xdr:rowOff>59818</xdr:rowOff>
    </xdr:to>
    <xdr:sp macro="" textlink="">
      <xdr:nvSpPr>
        <xdr:cNvPr id="10" name="TextBox 4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418E06B-3730-4133-AF0B-F8D9BB27FFE9}"/>
            </a:ext>
          </a:extLst>
        </xdr:cNvPr>
        <xdr:cNvSpPr txBox="1"/>
      </xdr:nvSpPr>
      <xdr:spPr>
        <a:xfrm rot="21581595" flipH="1">
          <a:off x="9974138329" y="3189930"/>
          <a:ext cx="5191303" cy="118471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986841">
            <a:lnSpc>
              <a:spcPct val="150000"/>
            </a:lnSpc>
          </a:pPr>
          <a:r>
            <a:rPr lang="fa-IR" sz="1800" b="1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آدرس:</a:t>
          </a:r>
          <a:r>
            <a:rPr lang="fa-IR" sz="1800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 کابل، شهر نو،‌ چهارراهی حاجی یعقوب، </a:t>
          </a:r>
          <a:endParaRPr lang="en-US" sz="1800">
            <a:solidFill>
              <a:srgbClr val="F8BB36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  <a:p>
          <a:pPr algn="r" defTabSz="1986841">
            <a:lnSpc>
              <a:spcPct val="150000"/>
            </a:lnSpc>
          </a:pPr>
          <a:r>
            <a:rPr lang="fa-IR" sz="1800">
              <a:solidFill>
                <a:srgbClr val="F8BB36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سرک اول انصاری، دوست تاور،‌ منزل ۳،‌ بلاک  ۷</a:t>
          </a:r>
          <a:r>
            <a:rPr kumimoji="0" lang="fa-IR" sz="1800" b="0" i="0" u="none" strike="noStrike" kern="1200" cap="none" spc="0" normalizeH="0" baseline="0">
              <a:ln>
                <a:noFill/>
              </a:ln>
              <a:solidFill>
                <a:srgbClr val="F8BB36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 </a:t>
          </a:r>
          <a:endParaRPr lang="en-US" sz="1800" b="1">
            <a:solidFill>
              <a:srgbClr val="F8BB36"/>
            </a:solidFill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21</xdr:col>
      <xdr:colOff>314910</xdr:colOff>
      <xdr:row>12</xdr:row>
      <xdr:rowOff>6178</xdr:rowOff>
    </xdr:from>
    <xdr:to>
      <xdr:col>22</xdr:col>
      <xdr:colOff>394232</xdr:colOff>
      <xdr:row>15</xdr:row>
      <xdr:rowOff>160035</xdr:rowOff>
    </xdr:to>
    <xdr:pic>
      <xdr:nvPicPr>
        <xdr:cNvPr id="11" name="Graphic 5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B057BA9-625A-447F-8F36-9AD7F069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 rot="21581595">
          <a:off x="9973880968" y="2425528"/>
          <a:ext cx="688922" cy="725357"/>
        </a:xfrm>
        <a:prstGeom prst="rect">
          <a:avLst/>
        </a:prstGeom>
      </xdr:spPr>
    </xdr:pic>
    <xdr:clientData/>
  </xdr:twoCellAnchor>
  <xdr:twoCellAnchor>
    <xdr:from>
      <xdr:col>4</xdr:col>
      <xdr:colOff>149679</xdr:colOff>
      <xdr:row>5</xdr:row>
      <xdr:rowOff>8710</xdr:rowOff>
    </xdr:from>
    <xdr:to>
      <xdr:col>11</xdr:col>
      <xdr:colOff>541130</xdr:colOff>
      <xdr:row>11</xdr:row>
      <xdr:rowOff>48456</xdr:rowOff>
    </xdr:to>
    <xdr:sp macro="" textlink="">
      <xdr:nvSpPr>
        <xdr:cNvPr id="12" name="TextBox 41">
          <a:extLst>
            <a:ext uri="{FF2B5EF4-FFF2-40B4-BE49-F238E27FC236}">
              <a16:creationId xmlns:a16="http://schemas.microsoft.com/office/drawing/2014/main" id="{B68516C6-9617-4F76-B1BF-1D63EB632E68}"/>
            </a:ext>
          </a:extLst>
        </xdr:cNvPr>
        <xdr:cNvSpPr txBox="1"/>
      </xdr:nvSpPr>
      <xdr:spPr>
        <a:xfrm flipH="1">
          <a:off x="10024997620" y="1083674"/>
          <a:ext cx="4677701" cy="119635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بخش </a:t>
          </a: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مالیات </a:t>
          </a:r>
          <a:r>
            <a:rPr lang="fa-IR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تیک</a:t>
          </a:r>
          <a:r>
            <a:rPr lang="fa-IR" sz="4000" b="1" baseline="0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 راه</a:t>
          </a:r>
          <a:endParaRPr lang="fa-IR" sz="4000" b="1">
            <a:solidFill>
              <a:srgbClr val="1D262B"/>
            </a:solidFill>
            <a:latin typeface="+mn-lt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3</xdr:col>
      <xdr:colOff>288472</xdr:colOff>
      <xdr:row>9</xdr:row>
      <xdr:rowOff>135858</xdr:rowOff>
    </xdr:from>
    <xdr:to>
      <xdr:col>12</xdr:col>
      <xdr:colOff>326572</xdr:colOff>
      <xdr:row>12</xdr:row>
      <xdr:rowOff>183695</xdr:rowOff>
    </xdr:to>
    <xdr:sp macro="" textlink="">
      <xdr:nvSpPr>
        <xdr:cNvPr id="13" name="TextBox 42">
          <a:extLst>
            <a:ext uri="{FF2B5EF4-FFF2-40B4-BE49-F238E27FC236}">
              <a16:creationId xmlns:a16="http://schemas.microsoft.com/office/drawing/2014/main" id="{0651AB6C-AC63-40CA-AC0D-329837F023B4}"/>
            </a:ext>
          </a:extLst>
        </xdr:cNvPr>
        <xdr:cNvSpPr txBox="1"/>
      </xdr:nvSpPr>
      <xdr:spPr>
        <a:xfrm flipH="1">
          <a:off x="9980044628" y="1983708"/>
          <a:ext cx="5524500" cy="619337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fa-IR" sz="1800" b="1">
              <a:latin typeface="IRANSans" panose="02040503050201020203" pitchFamily="18" charset="-78"/>
              <a:cs typeface="IRANSans" panose="02040503050201020203" pitchFamily="18" charset="-78"/>
            </a:rPr>
            <a:t>حل، مدیریت و موفقیت شما در تمام مسائل مالیاتی</a:t>
          </a:r>
          <a:endParaRPr lang="en-US" sz="1800" b="1">
            <a:latin typeface="IRANSans" panose="02040503050201020203" pitchFamily="18" charset="-78"/>
            <a:cs typeface="IRANSans" panose="02040503050201020203" pitchFamily="18" charset="-78"/>
          </a:endParaRPr>
        </a:p>
      </xdr:txBody>
    </xdr:sp>
    <xdr:clientData/>
  </xdr:twoCellAnchor>
  <xdr:twoCellAnchor editAs="oneCell">
    <xdr:from>
      <xdr:col>5</xdr:col>
      <xdr:colOff>596827</xdr:colOff>
      <xdr:row>1</xdr:row>
      <xdr:rowOff>19505</xdr:rowOff>
    </xdr:from>
    <xdr:to>
      <xdr:col>10</xdr:col>
      <xdr:colOff>18217</xdr:colOff>
      <xdr:row>7</xdr:row>
      <xdr:rowOff>70758</xdr:rowOff>
    </xdr:to>
    <xdr:pic>
      <xdr:nvPicPr>
        <xdr:cNvPr id="14" name="Picture 1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8821F02D-0FEC-475F-82C0-15B5B788A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81572183" y="419555"/>
          <a:ext cx="2469390" cy="1118053"/>
        </a:xfrm>
        <a:prstGeom prst="rect">
          <a:avLst/>
        </a:prstGeom>
      </xdr:spPr>
    </xdr:pic>
    <xdr:clientData/>
  </xdr:twoCellAnchor>
  <xdr:twoCellAnchor>
    <xdr:from>
      <xdr:col>1</xdr:col>
      <xdr:colOff>747858</xdr:colOff>
      <xdr:row>5</xdr:row>
      <xdr:rowOff>122993</xdr:rowOff>
    </xdr:from>
    <xdr:to>
      <xdr:col>2</xdr:col>
      <xdr:colOff>322677</xdr:colOff>
      <xdr:row>8</xdr:row>
      <xdr:rowOff>158130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052FE8A3-949E-4C18-ACA1-3F5267D2AA33}"/>
            </a:ext>
          </a:extLst>
        </xdr:cNvPr>
        <xdr:cNvSpPr txBox="1"/>
      </xdr:nvSpPr>
      <xdr:spPr>
        <a:xfrm flipH="1">
          <a:off x="9986144523" y="1199318"/>
          <a:ext cx="4642119" cy="616162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>
              <a:solidFill>
                <a:srgbClr val="0C2343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Your Trusted Business partner</a:t>
          </a:r>
        </a:p>
      </xdr:txBody>
    </xdr:sp>
    <xdr:clientData/>
  </xdr:twoCellAnchor>
  <xdr:twoCellAnchor>
    <xdr:from>
      <xdr:col>4</xdr:col>
      <xdr:colOff>339272</xdr:colOff>
      <xdr:row>18</xdr:row>
      <xdr:rowOff>83450</xdr:rowOff>
    </xdr:from>
    <xdr:to>
      <xdr:col>12</xdr:col>
      <xdr:colOff>503036</xdr:colOff>
      <xdr:row>53</xdr:row>
      <xdr:rowOff>161895</xdr:rowOff>
    </xdr:to>
    <xdr:sp macro="" textlink="">
      <xdr:nvSpPr>
        <xdr:cNvPr id="16" name="TextBox 2">
          <a:extLst>
            <a:ext uri="{FF2B5EF4-FFF2-40B4-BE49-F238E27FC236}">
              <a16:creationId xmlns:a16="http://schemas.microsoft.com/office/drawing/2014/main" id="{FC2BEEE5-8F48-4B0F-A59F-8FBB9FEE3223}"/>
            </a:ext>
          </a:extLst>
        </xdr:cNvPr>
        <xdr:cNvSpPr txBox="1"/>
      </xdr:nvSpPr>
      <xdr:spPr>
        <a:xfrm flipH="1">
          <a:off x="9979868164" y="3588650"/>
          <a:ext cx="5040564" cy="57458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altLang="en-US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درخواست استخدام مشاور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تفتیش و بررسی مالیاتی</a:t>
          </a:r>
          <a:endParaRPr kumimoji="0" lang="en-US" sz="18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IRANSans Light" panose="02040503050201020203" pitchFamily="18" charset="-78"/>
            <a:cs typeface="IRANSans Light" panose="02040503050201020203" pitchFamily="18" charset="-78"/>
          </a:endParaRP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جواب دادن استعلام‌ها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kumimoji="0" lang="fa-IR" sz="1800" b="1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IRANSans Light" panose="02040503050201020203" pitchFamily="18" charset="-78"/>
              <a:cs typeface="IRANSans Light" panose="02040503050201020203" pitchFamily="18" charset="-78"/>
            </a:rPr>
            <a:t>و سایر مسائل ملیاتی که در گیری آن هستید</a:t>
          </a:r>
          <a:endParaRPr kumimoji="0" lang="en-US" sz="1800" b="1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IRANSans Light" panose="02040503050201020203" pitchFamily="18" charset="-78"/>
            <a:cs typeface="IRANSans Light" panose="02040503050201020203" pitchFamily="18" charset="-78"/>
          </a:endParaRP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مدیریت تمام مسائل مالیاتی سال یا ربع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همکاری در ریاست بررسی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مدیریت اعتراض و عدم رضایت شما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مشاوره و راه‌حل های مالیاتی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r>
            <a:rPr lang="fa-IR" b="1">
              <a:latin typeface="IRANSans Light" panose="02040503050201020203" pitchFamily="18" charset="-78"/>
              <a:cs typeface="IRANSans Light" panose="02040503050201020203" pitchFamily="18" charset="-78"/>
            </a:rPr>
            <a:t>ترتیب اظهارنامه ها و بیلانسها</a:t>
          </a:r>
        </a:p>
        <a:p>
          <a:pPr marL="285750" marR="0" lvl="0" indent="-285750" algn="r" defTabSz="914400" rtl="1" eaLnBrk="0" fontAlgn="base" latinLnBrk="0" hangingPunct="0">
            <a:lnSpc>
              <a:spcPct val="150000"/>
            </a:lnSpc>
            <a:spcBef>
              <a:spcPct val="0"/>
            </a:spcBef>
            <a:spcAft>
              <a:spcPct val="0"/>
            </a:spcAft>
            <a:buClrTx/>
            <a:buSzTx/>
            <a:buFont typeface="Wingdings" panose="05000000000000000000" pitchFamily="2" charset="2"/>
            <a:buChar char="ü"/>
            <a:tabLst/>
          </a:pPr>
          <a:endParaRPr lang="en-US" b="1">
            <a:latin typeface="IRANSans Light" panose="02040503050201020203" pitchFamily="18" charset="-78"/>
            <a:cs typeface="IRANSans Light" panose="02040503050201020203" pitchFamily="18" charset="-78"/>
          </a:endParaRPr>
        </a:p>
      </xdr:txBody>
    </xdr:sp>
    <xdr:clientData/>
  </xdr:twoCellAnchor>
  <xdr:twoCellAnchor editAs="oneCell">
    <xdr:from>
      <xdr:col>1</xdr:col>
      <xdr:colOff>1775464</xdr:colOff>
      <xdr:row>0</xdr:row>
      <xdr:rowOff>279471</xdr:rowOff>
    </xdr:from>
    <xdr:to>
      <xdr:col>1</xdr:col>
      <xdr:colOff>4502070</xdr:colOff>
      <xdr:row>6</xdr:row>
      <xdr:rowOff>182015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96CE17B-CED7-48E4-B0B8-E561C7A1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032430" y="279471"/>
          <a:ext cx="2726606" cy="1178894"/>
        </a:xfrm>
        <a:prstGeom prst="rect">
          <a:avLst/>
        </a:prstGeom>
      </xdr:spPr>
    </xdr:pic>
    <xdr:clientData/>
  </xdr:twoCellAnchor>
  <xdr:twoCellAnchor editAs="oneCell">
    <xdr:from>
      <xdr:col>19</xdr:col>
      <xdr:colOff>19958</xdr:colOff>
      <xdr:row>1</xdr:row>
      <xdr:rowOff>158751</xdr:rowOff>
    </xdr:from>
    <xdr:to>
      <xdr:col>21</xdr:col>
      <xdr:colOff>375558</xdr:colOff>
      <xdr:row>10</xdr:row>
      <xdr:rowOff>47523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D7F1835-3C4D-4CAB-AE25-67A651E68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4509242" y="558801"/>
          <a:ext cx="1574800" cy="1527072"/>
        </a:xfrm>
        <a:prstGeom prst="rect">
          <a:avLst/>
        </a:prstGeom>
        <a:ln w="38100" cap="sq">
          <a:solidFill>
            <a:srgbClr val="0B5EBD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4</xdr:col>
      <xdr:colOff>339725</xdr:colOff>
      <xdr:row>12</xdr:row>
      <xdr:rowOff>130264</xdr:rowOff>
    </xdr:from>
    <xdr:to>
      <xdr:col>12</xdr:col>
      <xdr:colOff>269941</xdr:colOff>
      <xdr:row>19</xdr:row>
      <xdr:rowOff>74759</xdr:rowOff>
    </xdr:to>
    <xdr:sp macro="" textlink="">
      <xdr:nvSpPr>
        <xdr:cNvPr id="19" name="TextBox 41">
          <a:extLst>
            <a:ext uri="{FF2B5EF4-FFF2-40B4-BE49-F238E27FC236}">
              <a16:creationId xmlns:a16="http://schemas.microsoft.com/office/drawing/2014/main" id="{D239BFA6-626F-45D4-9792-CEBF02DBDFC5}"/>
            </a:ext>
          </a:extLst>
        </xdr:cNvPr>
        <xdr:cNvSpPr txBox="1"/>
      </xdr:nvSpPr>
      <xdr:spPr>
        <a:xfrm flipH="1">
          <a:off x="9980101259" y="2549614"/>
          <a:ext cx="4807016" cy="119227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defTabSz="1625627" rtl="1">
            <a:lnSpc>
              <a:spcPct val="150000"/>
            </a:lnSpc>
          </a:pP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خدمات مالیاتی ما</a:t>
          </a:r>
        </a:p>
      </xdr:txBody>
    </xdr:sp>
    <xdr:clientData/>
  </xdr:twoCellAnchor>
  <xdr:twoCellAnchor>
    <xdr:from>
      <xdr:col>1</xdr:col>
      <xdr:colOff>747858</xdr:colOff>
      <xdr:row>39</xdr:row>
      <xdr:rowOff>68007</xdr:rowOff>
    </xdr:from>
    <xdr:to>
      <xdr:col>2</xdr:col>
      <xdr:colOff>322677</xdr:colOff>
      <xdr:row>43</xdr:row>
      <xdr:rowOff>34201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61B0CF85-61BF-4C37-B332-4FBA649BB825}"/>
            </a:ext>
          </a:extLst>
        </xdr:cNvPr>
        <xdr:cNvSpPr txBox="1"/>
      </xdr:nvSpPr>
      <xdr:spPr>
        <a:xfrm flipH="1">
          <a:off x="9986144523" y="6973632"/>
          <a:ext cx="4642119" cy="61389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1800" b="1" kern="1200">
              <a:solidFill>
                <a:schemeClr val="accent3"/>
              </a:solidFill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www.tikrah.com</a:t>
          </a:r>
        </a:p>
      </xdr:txBody>
    </xdr:sp>
    <xdr:clientData/>
  </xdr:twoCellAnchor>
  <xdr:twoCellAnchor>
    <xdr:from>
      <xdr:col>1</xdr:col>
      <xdr:colOff>1517896</xdr:colOff>
      <xdr:row>8</xdr:row>
      <xdr:rowOff>79762</xdr:rowOff>
    </xdr:from>
    <xdr:to>
      <xdr:col>1</xdr:col>
      <xdr:colOff>4759638</xdr:colOff>
      <xdr:row>14</xdr:row>
      <xdr:rowOff>138558</xdr:rowOff>
    </xdr:to>
    <xdr:sp macro="" textlink="">
      <xdr:nvSpPr>
        <xdr:cNvPr id="21" name="TextBox 41">
          <a:extLst>
            <a:ext uri="{FF2B5EF4-FFF2-40B4-BE49-F238E27FC236}">
              <a16:creationId xmlns:a16="http://schemas.microsoft.com/office/drawing/2014/main" id="{8F8E1001-8BFB-4B78-BF84-87EA00AD7F8A}"/>
            </a:ext>
          </a:extLst>
        </xdr:cNvPr>
        <xdr:cNvSpPr txBox="1"/>
      </xdr:nvSpPr>
      <xdr:spPr>
        <a:xfrm flipH="1">
          <a:off x="9986774862" y="1737112"/>
          <a:ext cx="3241742" cy="120179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 rtl="1">
            <a:lnSpc>
              <a:spcPct val="150000"/>
            </a:lnSpc>
          </a:pPr>
          <a:r>
            <a:rPr lang="en-US" sz="4000" b="1">
              <a:solidFill>
                <a:schemeClr val="accent3"/>
              </a:solidFill>
              <a:latin typeface="+mn-lt"/>
              <a:cs typeface="IRANSans Black" panose="020B0506030804020204" pitchFamily="34" charset="-78"/>
            </a:rPr>
            <a:t>Services</a:t>
          </a:r>
          <a:r>
            <a:rPr lang="fa-IR" sz="4000" b="1">
              <a:solidFill>
                <a:srgbClr val="0B5EBD"/>
              </a:solidFill>
              <a:latin typeface="+mn-lt"/>
              <a:cs typeface="IRANSans Black" panose="020B0506030804020204" pitchFamily="34" charset="-78"/>
            </a:rPr>
            <a:t> </a:t>
          </a:r>
          <a:r>
            <a:rPr lang="en-US" sz="4000" b="1">
              <a:solidFill>
                <a:srgbClr val="1D262B"/>
              </a:solidFill>
              <a:latin typeface="+mn-lt"/>
              <a:cs typeface="IRANSans Black" panose="020B0506030804020204" pitchFamily="34" charset="-78"/>
            </a:rPr>
            <a:t>Our</a:t>
          </a:r>
          <a:endParaRPr lang="fa-IR" sz="4000" b="1">
            <a:solidFill>
              <a:srgbClr val="1D262B"/>
            </a:solidFill>
            <a:latin typeface="+mn-lt"/>
            <a:cs typeface="IRANSans Black" panose="020B0506030804020204" pitchFamily="34" charset="-78"/>
          </a:endParaRPr>
        </a:p>
      </xdr:txBody>
    </xdr:sp>
    <xdr:clientData/>
  </xdr:twoCellAnchor>
  <xdr:twoCellAnchor>
    <xdr:from>
      <xdr:col>1</xdr:col>
      <xdr:colOff>182842</xdr:colOff>
      <xdr:row>13</xdr:row>
      <xdr:rowOff>120824</xdr:rowOff>
    </xdr:from>
    <xdr:to>
      <xdr:col>3</xdr:col>
      <xdr:colOff>278092</xdr:colOff>
      <xdr:row>39</xdr:row>
      <xdr:rowOff>48337</xdr:rowOff>
    </xdr:to>
    <xdr:sp macro="" textlink="">
      <xdr:nvSpPr>
        <xdr:cNvPr id="22" name="TextBox 31">
          <a:extLst>
            <a:ext uri="{FF2B5EF4-FFF2-40B4-BE49-F238E27FC236}">
              <a16:creationId xmlns:a16="http://schemas.microsoft.com/office/drawing/2014/main" id="{2C990A10-CC17-49FC-9B9D-8C26D52C5EF9}"/>
            </a:ext>
          </a:extLst>
        </xdr:cNvPr>
        <xdr:cNvSpPr txBox="1"/>
      </xdr:nvSpPr>
      <xdr:spPr>
        <a:xfrm flipH="1">
          <a:off x="9985579508" y="2730674"/>
          <a:ext cx="5772150" cy="4223288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1625627">
            <a:lnSpc>
              <a:spcPct val="150000"/>
            </a:lnSpc>
          </a:pPr>
          <a:r>
            <a:rPr lang="en-US" sz="2000" b="1"/>
            <a:t>Strategic Partnership Projects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Performance Optimization</a:t>
          </a:r>
        </a:p>
        <a:p>
          <a:pPr algn="ctr" defTabSz="1625627">
            <a:lnSpc>
              <a:spcPct val="150000"/>
            </a:lnSpc>
          </a:pPr>
          <a:r>
            <a:rPr lang="en-US" sz="2000" b="1"/>
            <a:t>Expert Training Programs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Research &amp; Development Projects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Presentation &amp; Event Management</a:t>
          </a:r>
          <a:endParaRPr lang="fa-IR" sz="2000" b="1"/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Communication Tools &amp; Systems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Taxaition Solutions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Sales Enablement Consulting</a:t>
          </a:r>
        </a:p>
        <a:p>
          <a:pPr marR="0" lvl="0" algn="ctr" defTabSz="1625627" rtl="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tabLst/>
            <a:defRPr/>
          </a:pPr>
          <a:r>
            <a:rPr lang="en-US" sz="2000" b="1"/>
            <a:t>Branding &amp; Marketing</a:t>
          </a:r>
        </a:p>
      </xdr:txBody>
    </xdr:sp>
    <xdr:clientData/>
  </xdr:twoCellAnchor>
  <xdr:twoCellAnchor>
    <xdr:from>
      <xdr:col>12</xdr:col>
      <xdr:colOff>497723</xdr:colOff>
      <xdr:row>2</xdr:row>
      <xdr:rowOff>40821</xdr:rowOff>
    </xdr:from>
    <xdr:to>
      <xdr:col>17</xdr:col>
      <xdr:colOff>110111</xdr:colOff>
      <xdr:row>6</xdr:row>
      <xdr:rowOff>129464</xdr:rowOff>
    </xdr:to>
    <xdr:sp macro="" textlink="">
      <xdr:nvSpPr>
        <xdr:cNvPr id="23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D45DE0-3DE3-454D-A8BC-91F10C4A08D9}"/>
            </a:ext>
          </a:extLst>
        </xdr:cNvPr>
        <xdr:cNvSpPr txBox="1"/>
      </xdr:nvSpPr>
      <xdr:spPr>
        <a:xfrm rot="21581595" flipH="1">
          <a:off x="9977213089" y="602796"/>
          <a:ext cx="2660388" cy="803018"/>
        </a:xfrm>
        <a:prstGeom prst="rect">
          <a:avLst/>
        </a:prstGeom>
        <a:noFill/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 defTabSz="1986841"/>
          <a:r>
            <a:rPr lang="en-US" sz="2400" b="1">
              <a:solidFill>
                <a:schemeClr val="bg1"/>
              </a:solidFill>
              <a:latin typeface="IRANSans" panose="02040503050201020203" pitchFamily="18" charset="-78"/>
              <a:cs typeface="IRANSans" panose="02040503050201020203" pitchFamily="18" charset="-78"/>
            </a:rPr>
            <a:t>+93 72 96 36 276</a:t>
          </a:r>
        </a:p>
      </xdr:txBody>
    </xdr:sp>
    <xdr:clientData/>
  </xdr:twoCellAnchor>
  <xdr:twoCellAnchor>
    <xdr:from>
      <xdr:col>12</xdr:col>
      <xdr:colOff>312965</xdr:colOff>
      <xdr:row>7</xdr:row>
      <xdr:rowOff>62983</xdr:rowOff>
    </xdr:from>
    <xdr:to>
      <xdr:col>17</xdr:col>
      <xdr:colOff>110695</xdr:colOff>
      <xdr:row>10</xdr:row>
      <xdr:rowOff>83584</xdr:rowOff>
    </xdr:to>
    <xdr:sp macro="" textlink="">
      <xdr:nvSpPr>
        <xdr:cNvPr id="24" name="TextBox 4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A4235-3F03-476C-823F-E8058CFA394B}"/>
            </a:ext>
          </a:extLst>
        </xdr:cNvPr>
        <xdr:cNvSpPr txBox="1"/>
      </xdr:nvSpPr>
      <xdr:spPr>
        <a:xfrm rot="21581595" flipH="1">
          <a:off x="9977212505" y="1529833"/>
          <a:ext cx="2845730" cy="592101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198684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IRANSans" panose="02040503050201020203" pitchFamily="18" charset="-78"/>
              <a:ea typeface="+mn-ea"/>
              <a:cs typeface="IRANSans" panose="02040503050201020203" pitchFamily="18" charset="-78"/>
            </a:rPr>
            <a:t>+93 72 96 36 276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00FA07E-EEA5-4672-BFBC-E6BFEA982C80}" name="Table1681012141618202224262824681416" displayName="Table1681012141618202224262824681416" ref="A125:G132" totalsRowShown="0" headerRowDxfId="22" dataDxfId="20" headerRowBorderDxfId="21" tableBorderDxfId="19" totalsRowBorderDxfId="18" headerRowCellStyle="Comma" dataCellStyle="Comma">
  <autoFilter ref="A125:G132" xr:uid="{00000000-0009-0000-0100-000007000000}"/>
  <sortState xmlns:xlrd2="http://schemas.microsoft.com/office/spreadsheetml/2017/richdata2" ref="A126:G132">
    <sortCondition ref="C91:C98"/>
  </sortState>
  <tableColumns count="7">
    <tableColumn id="1" xr3:uid="{518C2D32-22D1-4148-80BB-E196B033C1E6}" name="مرجع قراردادی" dataDxfId="17" dataCellStyle="Comma"/>
    <tableColumn id="7" xr3:uid="{86AF1642-43E8-4936-B08D-B6EBA36B25F8}" name="نمبر قرارداد" dataDxfId="16" dataCellStyle="Comma"/>
    <tableColumn id="2" xr3:uid="{93E18009-8194-4F25-9FD6-64AD0B10C658}" name="تاریخ" dataDxfId="15" dataCellStyle="Comma"/>
    <tableColumn id="3" xr3:uid="{6952E66A-8C3C-45EC-8FE4-339295621BCC}" name="مبلع م16" dataDxfId="14" dataCellStyle="Comma"/>
    <tableColumn id="4" xr3:uid="{258CB207-06B8-49B2-B3C3-380D830C3CD2}" name="مالیه" dataDxfId="13" dataCellStyle="Comma"/>
    <tableColumn id="5" xr3:uid="{FA3D03AF-B0E1-4FF6-91FE-6575EC5B3CA3}" name="تحویلی مالیات" dataDxfId="12" dataCellStyle="Comma"/>
    <tableColumn id="6" xr3:uid="{E2684272-F125-4C30-ABCD-8C75C538FEE8}" name="مالیات باقی مانده" dataDxfId="11" dataCellStyle="Comm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BC32C64-4144-4591-9882-A46C8561334D}" name="Table2791113151719212325272935791517" displayName="Table2791113151719212325272935791517" ref="A109:E122" totalsRowShown="0" headerRowDxfId="10" dataDxfId="8" headerRowBorderDxfId="9" tableBorderDxfId="7" totalsRowBorderDxfId="6" headerRowCellStyle="Comma" dataCellStyle="Comma">
  <autoFilter ref="A109:E122" xr:uid="{00000000-0009-0000-0100-000008000000}"/>
  <tableColumns count="5">
    <tableColumn id="1" xr3:uid="{ADC784A7-5FBF-4D12-BCC3-DEB589B83E67}" name="تاریخ" dataDxfId="5" dataCellStyle="Comma"/>
    <tableColumn id="2" xr3:uid="{609AFB54-B3A3-41BD-9B82-07EF5432C6C1}" name="مبلغ قرارداد" dataDxfId="4" dataCellStyle="Comma"/>
    <tableColumn id="3" xr3:uid="{1EE83106-3781-4FFB-8E48-6A6E2E761A1E}" name="مالیه بر قرارداد" dataDxfId="3" dataCellStyle="Comma"/>
    <tableColumn id="4" xr3:uid="{C7BF10BD-B077-4236-8BCE-1B91C0FC3629}" name="تحویلی مالیات" dataDxfId="2" dataCellStyle="Comma"/>
    <tableColumn id="5" xr3:uid="{D80B34B6-892F-4B5B-93A7-A2EF773A0BE5}" name="مالیات باقی مانده" dataDxfId="1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70">
      <a:dk1>
        <a:srgbClr val="000000"/>
      </a:dk1>
      <a:lt1>
        <a:srgbClr val="FFFFFF"/>
      </a:lt1>
      <a:dk2>
        <a:srgbClr val="434342"/>
      </a:dk2>
      <a:lt2>
        <a:srgbClr val="CDD7D9"/>
      </a:lt2>
      <a:accent1>
        <a:srgbClr val="797B7E"/>
      </a:accent1>
      <a:accent2>
        <a:srgbClr val="DF5F1B"/>
      </a:accent2>
      <a:accent3>
        <a:srgbClr val="08A1D9"/>
      </a:accent3>
      <a:accent4>
        <a:srgbClr val="7C984A"/>
      </a:accent4>
      <a:accent5>
        <a:srgbClr val="C2AD8D"/>
      </a:accent5>
      <a:accent6>
        <a:srgbClr val="506E94"/>
      </a:accent6>
      <a:hlink>
        <a:srgbClr val="5F5F5F"/>
      </a:hlink>
      <a:folHlink>
        <a:srgbClr val="96969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F5DE-7705-4693-A901-BAF49140F9CD}">
  <sheetPr>
    <tabColor theme="6"/>
    <outlinePr summaryBelow="0"/>
  </sheetPr>
  <dimension ref="A1:X162"/>
  <sheetViews>
    <sheetView topLeftCell="C1" zoomScaleNormal="100" workbookViewId="0">
      <selection activeCell="E18" sqref="E18"/>
    </sheetView>
  </sheetViews>
  <sheetFormatPr defaultColWidth="13.140625" defaultRowHeight="14.25" customHeight="1" x14ac:dyDescent="0.25"/>
  <cols>
    <col min="1" max="1" width="38.7109375" style="1" bestFit="1" customWidth="1"/>
    <col min="2" max="5" width="16.42578125" style="1" customWidth="1"/>
    <col min="6" max="6" width="15.7109375" style="1" customWidth="1"/>
    <col min="7" max="7" width="13.42578125" style="1" customWidth="1"/>
    <col min="8" max="13" width="16.42578125" style="1" customWidth="1"/>
    <col min="14" max="14" width="6.42578125" style="1" customWidth="1"/>
    <col min="15" max="16" width="17.28515625" style="2" customWidth="1"/>
    <col min="17" max="19" width="18" style="1" customWidth="1"/>
    <col min="20" max="20" width="6.42578125" style="1" customWidth="1"/>
    <col min="21" max="16384" width="13.140625" style="1"/>
  </cols>
  <sheetData>
    <row r="1" spans="1:11" ht="14.25" customHeight="1" x14ac:dyDescent="0.25">
      <c r="A1" s="196" t="s">
        <v>111</v>
      </c>
      <c r="B1" s="196"/>
      <c r="C1" s="196"/>
      <c r="D1" s="196"/>
      <c r="E1" s="197"/>
      <c r="F1" s="210" t="s">
        <v>110</v>
      </c>
      <c r="G1" s="202"/>
      <c r="H1" s="202"/>
      <c r="I1" s="202"/>
      <c r="J1" s="203"/>
      <c r="K1" s="42"/>
    </row>
    <row r="2" spans="1:11" ht="14.25" customHeight="1" x14ac:dyDescent="0.25">
      <c r="A2" s="198"/>
      <c r="B2" s="198"/>
      <c r="C2" s="198"/>
      <c r="D2" s="198"/>
      <c r="E2" s="199"/>
      <c r="F2" s="204"/>
      <c r="G2" s="205"/>
      <c r="H2" s="205"/>
      <c r="I2" s="205"/>
      <c r="J2" s="206"/>
      <c r="K2" s="42"/>
    </row>
    <row r="3" spans="1:11" ht="14.25" customHeight="1" x14ac:dyDescent="0.25">
      <c r="A3" s="198"/>
      <c r="B3" s="198"/>
      <c r="C3" s="198"/>
      <c r="D3" s="198"/>
      <c r="E3" s="199"/>
      <c r="F3" s="204"/>
      <c r="G3" s="205"/>
      <c r="H3" s="205"/>
      <c r="I3" s="205"/>
      <c r="J3" s="206"/>
      <c r="K3" s="42"/>
    </row>
    <row r="4" spans="1:11" ht="14.25" customHeight="1" x14ac:dyDescent="0.25">
      <c r="A4" s="200"/>
      <c r="B4" s="200"/>
      <c r="C4" s="200"/>
      <c r="D4" s="200"/>
      <c r="E4" s="201"/>
      <c r="F4" s="204"/>
      <c r="G4" s="205"/>
      <c r="H4" s="205"/>
      <c r="I4" s="205"/>
      <c r="J4" s="206"/>
      <c r="K4" s="42"/>
    </row>
    <row r="5" spans="1:11" ht="14.25" customHeight="1" x14ac:dyDescent="0.25">
      <c r="A5" s="82" t="s">
        <v>22</v>
      </c>
      <c r="B5" s="82" t="s">
        <v>23</v>
      </c>
      <c r="C5" s="82" t="s">
        <v>24</v>
      </c>
      <c r="D5" s="82" t="s">
        <v>25</v>
      </c>
      <c r="E5" s="106" t="s">
        <v>73</v>
      </c>
      <c r="F5" s="204"/>
      <c r="G5" s="205"/>
      <c r="H5" s="205"/>
      <c r="I5" s="205"/>
      <c r="J5" s="206"/>
      <c r="K5" s="42"/>
    </row>
    <row r="6" spans="1:11" ht="14.25" customHeight="1" thickBot="1" x14ac:dyDescent="0.3">
      <c r="A6" s="83"/>
      <c r="B6" s="83"/>
      <c r="C6" s="83"/>
      <c r="D6" s="83"/>
      <c r="E6" s="109"/>
      <c r="F6" s="204"/>
      <c r="G6" s="205"/>
      <c r="H6" s="205"/>
      <c r="I6" s="205"/>
      <c r="J6" s="206"/>
      <c r="K6" s="42"/>
    </row>
    <row r="7" spans="1:11" ht="14.25" customHeight="1" thickTop="1" x14ac:dyDescent="0.25">
      <c r="A7" s="3" t="s">
        <v>26</v>
      </c>
      <c r="B7" s="4"/>
      <c r="C7" s="81"/>
      <c r="D7" s="5">
        <f>C7</f>
        <v>0</v>
      </c>
      <c r="E7" s="107" t="s">
        <v>106</v>
      </c>
      <c r="F7" s="204"/>
      <c r="G7" s="205"/>
      <c r="H7" s="205"/>
      <c r="I7" s="205"/>
      <c r="J7" s="206"/>
      <c r="K7" s="42"/>
    </row>
    <row r="8" spans="1:11" ht="14.25" customHeight="1" thickBot="1" x14ac:dyDescent="0.3">
      <c r="A8" s="6" t="s">
        <v>27</v>
      </c>
      <c r="B8" s="7"/>
      <c r="C8" s="7">
        <f>B8</f>
        <v>0</v>
      </c>
      <c r="D8" s="8">
        <f>C8-B8</f>
        <v>0</v>
      </c>
      <c r="E8" s="108">
        <f>IF(C8&lt;&gt;B8,((C8*100)/B8),0)-100</f>
        <v>-100</v>
      </c>
      <c r="F8" s="207"/>
      <c r="G8" s="208"/>
      <c r="H8" s="208"/>
      <c r="I8" s="208"/>
      <c r="J8" s="209"/>
      <c r="K8" s="42"/>
    </row>
    <row r="9" spans="1:11" ht="14.25" customHeight="1" x14ac:dyDescent="0.25">
      <c r="A9" s="6" t="s">
        <v>28</v>
      </c>
      <c r="B9" s="7"/>
      <c r="C9" s="7">
        <f>B9</f>
        <v>0</v>
      </c>
      <c r="D9" s="8">
        <f t="shared" ref="D9:D10" si="0">C9-B9</f>
        <v>0</v>
      </c>
      <c r="E9" s="110"/>
      <c r="F9" s="146" t="s">
        <v>34</v>
      </c>
      <c r="G9" s="147"/>
      <c r="H9" s="147"/>
      <c r="I9" s="147"/>
      <c r="J9" s="148"/>
      <c r="K9" s="42"/>
    </row>
    <row r="10" spans="1:11" ht="14.25" customHeight="1" x14ac:dyDescent="0.25">
      <c r="A10" s="9" t="s">
        <v>29</v>
      </c>
      <c r="B10" s="10">
        <f>B8+B9</f>
        <v>0</v>
      </c>
      <c r="C10" s="10">
        <f>C8+C9</f>
        <v>0</v>
      </c>
      <c r="D10" s="11">
        <f t="shared" si="0"/>
        <v>0</v>
      </c>
      <c r="E10" s="111"/>
      <c r="F10" s="149" t="s">
        <v>22</v>
      </c>
      <c r="G10" s="115"/>
      <c r="H10" s="116" t="s">
        <v>23</v>
      </c>
      <c r="I10" s="116" t="s">
        <v>24</v>
      </c>
      <c r="J10" s="150" t="s">
        <v>25</v>
      </c>
      <c r="K10" s="42"/>
    </row>
    <row r="11" spans="1:11" ht="14.25" customHeight="1" x14ac:dyDescent="0.25">
      <c r="A11" s="6" t="s">
        <v>30</v>
      </c>
      <c r="B11" s="7"/>
      <c r="C11" s="7">
        <f>B11</f>
        <v>0</v>
      </c>
      <c r="D11" s="8">
        <f>B11-C11</f>
        <v>0</v>
      </c>
      <c r="E11" s="103"/>
      <c r="F11" s="151" t="s">
        <v>35</v>
      </c>
      <c r="G11" s="117"/>
      <c r="H11" s="118">
        <f>B10</f>
        <v>0</v>
      </c>
      <c r="I11" s="118">
        <f>C10</f>
        <v>0</v>
      </c>
      <c r="J11" s="152">
        <f>D10</f>
        <v>0</v>
      </c>
      <c r="K11" s="42"/>
    </row>
    <row r="12" spans="1:11" ht="14.25" customHeight="1" x14ac:dyDescent="0.25">
      <c r="A12" s="6" t="s">
        <v>31</v>
      </c>
      <c r="B12" s="7"/>
      <c r="C12" s="7">
        <f t="shared" ref="C12:C13" si="1">B12</f>
        <v>0</v>
      </c>
      <c r="D12" s="8">
        <f t="shared" ref="D12:D40" si="2">C12-B12</f>
        <v>0</v>
      </c>
      <c r="E12" s="103"/>
      <c r="F12" s="153" t="s">
        <v>21</v>
      </c>
      <c r="G12" s="119"/>
      <c r="H12" s="120">
        <f>B14</f>
        <v>0</v>
      </c>
      <c r="I12" s="120">
        <f>C14</f>
        <v>0</v>
      </c>
      <c r="J12" s="154">
        <f>D14</f>
        <v>0</v>
      </c>
      <c r="K12" s="42"/>
    </row>
    <row r="13" spans="1:11" ht="14.25" customHeight="1" x14ac:dyDescent="0.25">
      <c r="A13" s="6" t="s">
        <v>32</v>
      </c>
      <c r="B13" s="7"/>
      <c r="C13" s="7">
        <f t="shared" si="1"/>
        <v>0</v>
      </c>
      <c r="D13" s="8">
        <f t="shared" si="2"/>
        <v>0</v>
      </c>
      <c r="E13" s="103"/>
      <c r="F13" s="155" t="s">
        <v>36</v>
      </c>
      <c r="G13" s="121"/>
      <c r="H13" s="122">
        <f>H11-H12</f>
        <v>0</v>
      </c>
      <c r="I13" s="122">
        <f>I11-I12</f>
        <v>0</v>
      </c>
      <c r="J13" s="156">
        <f>I13-H13</f>
        <v>0</v>
      </c>
      <c r="K13" s="42"/>
    </row>
    <row r="14" spans="1:11" ht="14.25" customHeight="1" x14ac:dyDescent="0.25">
      <c r="A14" s="14" t="s">
        <v>21</v>
      </c>
      <c r="B14" s="15">
        <f>(B11+B12)-B13</f>
        <v>0</v>
      </c>
      <c r="C14" s="15">
        <f>(C11+C12)-C13</f>
        <v>0</v>
      </c>
      <c r="D14" s="16">
        <f t="shared" si="2"/>
        <v>0</v>
      </c>
      <c r="E14" s="112"/>
      <c r="F14" s="157" t="s">
        <v>20</v>
      </c>
      <c r="G14" s="123"/>
      <c r="H14" s="124">
        <f>B40</f>
        <v>0</v>
      </c>
      <c r="I14" s="124">
        <f>C40</f>
        <v>0</v>
      </c>
      <c r="J14" s="158">
        <f>I14-H14</f>
        <v>0</v>
      </c>
      <c r="K14" s="42"/>
    </row>
    <row r="15" spans="1:11" ht="14.25" customHeight="1" x14ac:dyDescent="0.25">
      <c r="A15" s="6" t="s">
        <v>0</v>
      </c>
      <c r="B15" s="7"/>
      <c r="C15" s="7">
        <f>B15</f>
        <v>0</v>
      </c>
      <c r="D15" s="8">
        <f t="shared" si="2"/>
        <v>0</v>
      </c>
      <c r="E15" s="103"/>
      <c r="F15" s="155" t="s">
        <v>38</v>
      </c>
      <c r="G15" s="121"/>
      <c r="H15" s="122">
        <f>H13-H14</f>
        <v>0</v>
      </c>
      <c r="I15" s="122">
        <f>I13-I14</f>
        <v>0</v>
      </c>
      <c r="J15" s="156">
        <f>I15-H15</f>
        <v>0</v>
      </c>
      <c r="K15" s="42"/>
    </row>
    <row r="16" spans="1:11" ht="14.25" customHeight="1" x14ac:dyDescent="0.25">
      <c r="A16" s="6" t="s">
        <v>1</v>
      </c>
      <c r="B16" s="7"/>
      <c r="C16" s="7">
        <f>B16</f>
        <v>0</v>
      </c>
      <c r="D16" s="8">
        <f t="shared" si="2"/>
        <v>0</v>
      </c>
      <c r="E16" s="103"/>
      <c r="F16" s="155" t="s">
        <v>59</v>
      </c>
      <c r="G16" s="121"/>
      <c r="H16" s="125"/>
      <c r="I16" s="125">
        <f>H16</f>
        <v>0</v>
      </c>
      <c r="J16" s="159">
        <f>I16-H16</f>
        <v>0</v>
      </c>
      <c r="K16" s="42"/>
    </row>
    <row r="17" spans="1:11" ht="14.25" customHeight="1" x14ac:dyDescent="0.25">
      <c r="A17" s="19" t="s">
        <v>88</v>
      </c>
      <c r="B17" s="7"/>
      <c r="C17" s="6">
        <f>IF(OR(B18&lt;&gt;"",B19&lt;&gt;""),B17,IF(B17&lt;&gt;"",C10*4%,0))</f>
        <v>0</v>
      </c>
      <c r="D17" s="8">
        <f t="shared" si="2"/>
        <v>0</v>
      </c>
      <c r="E17" s="104">
        <f>IF(B17&gt;0,SUM(D48,E48,F48),0)</f>
        <v>0</v>
      </c>
      <c r="F17" s="155" t="s">
        <v>72</v>
      </c>
      <c r="G17" s="121"/>
      <c r="H17" s="126">
        <f>H15-H16</f>
        <v>0</v>
      </c>
      <c r="I17" s="126">
        <f>I15-I16</f>
        <v>0</v>
      </c>
      <c r="J17" s="160">
        <f>I17-H17</f>
        <v>0</v>
      </c>
      <c r="K17" s="42"/>
    </row>
    <row r="18" spans="1:11" ht="14.25" customHeight="1" x14ac:dyDescent="0.25">
      <c r="A18" s="19" t="s">
        <v>89</v>
      </c>
      <c r="B18" s="7"/>
      <c r="C18" s="6">
        <f>IF(AND(B17="",AND(B19="",B18&lt;&gt;"")),C10*5%,IF(AND(B17&lt;&gt;"",AND(B19&lt;&gt;"",B18&lt;&gt;"")),B18,IF(AND(B17="",AND(B19&lt;&gt;"",B18&lt;&gt;"")),B18,IF(AND(B17&lt;&gt;"",AND(B19="",B18&lt;&gt;"")),((C10-(C17/4%))*5%),IF(AND(B17="",B18&lt;&gt;""),C10*5%,IF(AND(B19&lt;&gt;"",B18&lt;&gt;""),((C10-(C17/4%))*5%),B18))))))</f>
        <v>0</v>
      </c>
      <c r="D18" s="8">
        <f t="shared" si="2"/>
        <v>0</v>
      </c>
      <c r="E18" s="104">
        <f>IF(B18&gt;0,SUM(D56,E56,F56),0)</f>
        <v>0</v>
      </c>
      <c r="F18" s="161" t="s">
        <v>109</v>
      </c>
      <c r="G18" s="127"/>
      <c r="H18" s="127"/>
      <c r="I18" s="127"/>
      <c r="J18" s="162"/>
      <c r="K18" s="42"/>
    </row>
    <row r="19" spans="1:11" ht="14.25" customHeight="1" x14ac:dyDescent="0.25">
      <c r="A19" s="19" t="s">
        <v>87</v>
      </c>
      <c r="B19" s="7"/>
      <c r="C19" s="6">
        <f>IF(AND(B17="",AND(B18="",B19&lt;&gt;"")),C10*10%,IF(AND(B17&lt;&gt;"",AND(B18="",B19&lt;&gt;"")),((C10-(C17/4%))*10%),IF(AND(B17="",AND(B18&lt;&gt;"",B19&lt;&gt;"")),((C10-(C18/5%))*10%),IF(AND(B17&lt;&gt;"",AND(B18&lt;&gt;"",B19&lt;&gt;"")),((C10-((C18/5%)+(C17/4%)))*10%),0))))</f>
        <v>0</v>
      </c>
      <c r="D19" s="8">
        <f t="shared" si="2"/>
        <v>0</v>
      </c>
      <c r="E19" s="104">
        <f>IF(B19&gt;0,SUM(D64,E64,F64),0)</f>
        <v>0</v>
      </c>
      <c r="F19" s="163" t="s">
        <v>22</v>
      </c>
      <c r="G19" s="128"/>
      <c r="H19" s="129" t="s">
        <v>23</v>
      </c>
      <c r="I19" s="129" t="s">
        <v>24</v>
      </c>
      <c r="J19" s="164" t="s">
        <v>25</v>
      </c>
      <c r="K19" s="42"/>
    </row>
    <row r="20" spans="1:11" ht="14.25" customHeight="1" x14ac:dyDescent="0.25">
      <c r="A20" s="6" t="s">
        <v>2</v>
      </c>
      <c r="B20" s="7"/>
      <c r="C20" s="7">
        <f>B20</f>
        <v>0</v>
      </c>
      <c r="D20" s="8">
        <f t="shared" si="2"/>
        <v>0</v>
      </c>
      <c r="E20" s="103"/>
      <c r="F20" s="155" t="s">
        <v>37</v>
      </c>
      <c r="G20" s="121"/>
      <c r="H20" s="130">
        <f>IF(H17*20%&lt;0,0,H17*20%)</f>
        <v>0</v>
      </c>
      <c r="I20" s="131">
        <f>IF(I17*20%&lt;0,0,I17*20%)</f>
        <v>0</v>
      </c>
      <c r="J20" s="159">
        <f>I20-H20</f>
        <v>0</v>
      </c>
      <c r="K20" s="42"/>
    </row>
    <row r="21" spans="1:11" ht="14.25" customHeight="1" x14ac:dyDescent="0.25">
      <c r="A21" s="6" t="s">
        <v>3</v>
      </c>
      <c r="B21" s="7"/>
      <c r="C21" s="7">
        <f t="shared" ref="C21:C39" si="3">B21</f>
        <v>0</v>
      </c>
      <c r="D21" s="8">
        <f t="shared" si="2"/>
        <v>0</v>
      </c>
      <c r="E21" s="103"/>
      <c r="F21" s="165" t="s">
        <v>105</v>
      </c>
      <c r="G21" s="132"/>
      <c r="H21" s="133"/>
      <c r="I21" s="134">
        <f>H21</f>
        <v>0</v>
      </c>
      <c r="J21" s="166">
        <f>I21-H21</f>
        <v>0</v>
      </c>
      <c r="K21" s="42"/>
    </row>
    <row r="22" spans="1:11" ht="14.25" customHeight="1" x14ac:dyDescent="0.25">
      <c r="A22" s="6" t="s">
        <v>4</v>
      </c>
      <c r="B22" s="7"/>
      <c r="C22" s="7">
        <f t="shared" si="3"/>
        <v>0</v>
      </c>
      <c r="D22" s="8">
        <f t="shared" si="2"/>
        <v>0</v>
      </c>
      <c r="E22" s="103"/>
      <c r="F22" s="155" t="s">
        <v>60</v>
      </c>
      <c r="G22" s="121"/>
      <c r="H22" s="122">
        <f>H20-H21</f>
        <v>0</v>
      </c>
      <c r="I22" s="122">
        <f>I20-I21</f>
        <v>0</v>
      </c>
      <c r="J22" s="156">
        <f>I22-H22</f>
        <v>0</v>
      </c>
      <c r="K22" s="42"/>
    </row>
    <row r="23" spans="1:11" ht="14.25" customHeight="1" x14ac:dyDescent="0.25">
      <c r="A23" s="6" t="s">
        <v>5</v>
      </c>
      <c r="B23" s="7"/>
      <c r="C23" s="7">
        <f t="shared" si="3"/>
        <v>0</v>
      </c>
      <c r="D23" s="8">
        <f t="shared" si="2"/>
        <v>0</v>
      </c>
      <c r="E23" s="103"/>
      <c r="F23" s="155" t="s">
        <v>41</v>
      </c>
      <c r="G23" s="121"/>
      <c r="H23" s="130">
        <f>G66</f>
        <v>0</v>
      </c>
      <c r="I23" s="130">
        <f>IF(OR(E8=0,OR(E8="",C10=B10)),H23,IF(C10&gt;B10,IF(AND(B48&gt;0,AND(B56=0,B64=0)),((C10-B10)*4%-SUM(D66,E66,F66)+C66),IF(AND(B48=0,AND(B56&gt;0,B64=0)),((C10-B10)*5%-SUM(D66,E66,F66)+C66),IF(AND(B48=0,AND(B56=0,B64&gt;0)),((C10-B10)*10%-SUM(D66,E66,F66)+C66),IF(AND(B48&gt;0,AND(B56&gt;0,B64=0)),((C10-B10)*5%-SUM(D66,E66,F66)+C66),IF(AND(B48&gt;0,AND(B56=0,B64&gt;0)),((C10-B10)*10%-SUM(D66,E66,F66)+C66),IF(AND(B48=0,AND(B56&gt;0,B64&gt;0)),((C10-B10)*10%-SUM(D66,E66,F66)+C66),IF(AND(B48&gt;0,AND(B56&gt;0,B64&gt;0)),((C10-B10)*10%-SUM(D66,E66,F66)+C66),H23)))))))))</f>
        <v>0</v>
      </c>
      <c r="J23" s="159">
        <f>IF(H23&gt;=0,I23-H23,I23+H23)</f>
        <v>0</v>
      </c>
      <c r="K23" s="42"/>
    </row>
    <row r="24" spans="1:11" ht="14.25" customHeight="1" x14ac:dyDescent="0.25">
      <c r="A24" s="6" t="s">
        <v>6</v>
      </c>
      <c r="B24" s="7"/>
      <c r="C24" s="7">
        <f t="shared" si="3"/>
        <v>0</v>
      </c>
      <c r="D24" s="8">
        <f t="shared" si="2"/>
        <v>0</v>
      </c>
      <c r="E24" s="103"/>
      <c r="F24" s="155" t="s">
        <v>62</v>
      </c>
      <c r="G24" s="121"/>
      <c r="H24" s="135"/>
      <c r="I24" s="122">
        <f>G74</f>
        <v>0</v>
      </c>
      <c r="J24" s="156">
        <f>I24</f>
        <v>0</v>
      </c>
      <c r="K24" s="42"/>
    </row>
    <row r="25" spans="1:11" ht="14.25" customHeight="1" x14ac:dyDescent="0.25">
      <c r="A25" s="6" t="s">
        <v>7</v>
      </c>
      <c r="B25" s="7"/>
      <c r="C25" s="7">
        <f t="shared" si="3"/>
        <v>0</v>
      </c>
      <c r="D25" s="8">
        <f t="shared" si="2"/>
        <v>0</v>
      </c>
      <c r="E25" s="103"/>
      <c r="F25" s="167" t="s">
        <v>102</v>
      </c>
      <c r="G25" s="136"/>
      <c r="H25" s="137"/>
      <c r="I25" s="137">
        <f>H25</f>
        <v>0</v>
      </c>
      <c r="J25" s="168">
        <f>I25-H25</f>
        <v>0</v>
      </c>
      <c r="K25" s="42"/>
    </row>
    <row r="26" spans="1:11" ht="14.25" customHeight="1" x14ac:dyDescent="0.25">
      <c r="A26" s="6" t="s">
        <v>8</v>
      </c>
      <c r="B26" s="7"/>
      <c r="C26" s="7">
        <f t="shared" si="3"/>
        <v>0</v>
      </c>
      <c r="D26" s="8">
        <f t="shared" si="2"/>
        <v>0</v>
      </c>
      <c r="E26" s="103"/>
      <c r="F26" s="155" t="s">
        <v>64</v>
      </c>
      <c r="G26" s="121"/>
      <c r="H26" s="122">
        <f>H22+H23+H25</f>
        <v>0</v>
      </c>
      <c r="I26" s="122">
        <f>I22+I23+I24+I25</f>
        <v>0</v>
      </c>
      <c r="J26" s="156">
        <f>I26-H26</f>
        <v>0</v>
      </c>
      <c r="K26" s="42"/>
    </row>
    <row r="27" spans="1:11" ht="14.25" customHeight="1" x14ac:dyDescent="0.25">
      <c r="A27" s="6" t="s">
        <v>104</v>
      </c>
      <c r="B27" s="7"/>
      <c r="C27" s="7">
        <f t="shared" si="3"/>
        <v>0</v>
      </c>
      <c r="D27" s="8">
        <f t="shared" si="2"/>
        <v>0</v>
      </c>
      <c r="E27" s="103"/>
      <c r="F27" s="169" t="s">
        <v>95</v>
      </c>
      <c r="G27" s="138"/>
      <c r="H27" s="139">
        <f>E74</f>
        <v>0</v>
      </c>
      <c r="I27" s="139">
        <f>E74</f>
        <v>0</v>
      </c>
      <c r="J27" s="170">
        <f>I27-H27</f>
        <v>0</v>
      </c>
      <c r="K27" s="42"/>
    </row>
    <row r="28" spans="1:11" ht="14.25" customHeight="1" x14ac:dyDescent="0.25">
      <c r="A28" s="6" t="s">
        <v>9</v>
      </c>
      <c r="B28" s="7"/>
      <c r="C28" s="7">
        <f t="shared" si="3"/>
        <v>0</v>
      </c>
      <c r="D28" s="8">
        <f t="shared" si="2"/>
        <v>0</v>
      </c>
      <c r="E28" s="103"/>
      <c r="F28" s="171" t="s">
        <v>68</v>
      </c>
      <c r="G28" s="140"/>
      <c r="H28" s="141">
        <f>H26-H27</f>
        <v>0</v>
      </c>
      <c r="I28" s="141">
        <f>I26-I27</f>
        <v>0</v>
      </c>
      <c r="J28" s="160">
        <f>I28-H28</f>
        <v>0</v>
      </c>
      <c r="K28" s="42"/>
    </row>
    <row r="29" spans="1:11" ht="14.25" customHeight="1" x14ac:dyDescent="0.25">
      <c r="A29" s="6" t="s">
        <v>10</v>
      </c>
      <c r="B29" s="7"/>
      <c r="C29" s="7">
        <f t="shared" si="3"/>
        <v>0</v>
      </c>
      <c r="D29" s="8">
        <f t="shared" si="2"/>
        <v>0</v>
      </c>
      <c r="E29" s="103"/>
      <c r="F29" s="187"/>
      <c r="G29" s="142"/>
      <c r="H29" s="179"/>
      <c r="I29" s="179"/>
      <c r="J29" s="188"/>
      <c r="K29" s="186"/>
    </row>
    <row r="30" spans="1:11" ht="14.25" customHeight="1" x14ac:dyDescent="0.25">
      <c r="A30" s="6" t="s">
        <v>11</v>
      </c>
      <c r="B30" s="7"/>
      <c r="C30" s="7">
        <f t="shared" si="3"/>
        <v>0</v>
      </c>
      <c r="D30" s="8">
        <f t="shared" si="2"/>
        <v>0</v>
      </c>
      <c r="E30" s="103"/>
      <c r="F30" s="172" t="s">
        <v>82</v>
      </c>
      <c r="G30" s="143" t="s">
        <v>83</v>
      </c>
      <c r="H30" s="184"/>
      <c r="I30" s="185"/>
      <c r="J30" s="185"/>
      <c r="K30" s="42"/>
    </row>
    <row r="31" spans="1:11" ht="14.25" customHeight="1" x14ac:dyDescent="0.25">
      <c r="A31" s="6" t="s">
        <v>12</v>
      </c>
      <c r="B31" s="7"/>
      <c r="C31" s="7">
        <f t="shared" si="3"/>
        <v>0</v>
      </c>
      <c r="D31" s="8">
        <f t="shared" si="2"/>
        <v>0</v>
      </c>
      <c r="E31" s="103"/>
      <c r="F31" s="172" t="s">
        <v>84</v>
      </c>
      <c r="G31" s="143" t="s">
        <v>84</v>
      </c>
      <c r="H31" s="180"/>
      <c r="I31" s="144">
        <f>I28</f>
        <v>0</v>
      </c>
      <c r="J31" s="173" t="s">
        <v>107</v>
      </c>
      <c r="K31" s="42"/>
    </row>
    <row r="32" spans="1:11" ht="14.25" customHeight="1" x14ac:dyDescent="0.25">
      <c r="A32" s="6" t="s">
        <v>13</v>
      </c>
      <c r="B32" s="7"/>
      <c r="C32" s="7">
        <f t="shared" si="3"/>
        <v>0</v>
      </c>
      <c r="D32" s="8">
        <f t="shared" si="2"/>
        <v>0</v>
      </c>
      <c r="E32" s="104">
        <f>C106</f>
        <v>0</v>
      </c>
      <c r="F32" s="174" t="str">
        <f>IFERROR((H15*100/H11),"")</f>
        <v/>
      </c>
      <c r="G32" s="145" t="str">
        <f>IFERROR((I15*100/I11),"")</f>
        <v/>
      </c>
      <c r="H32" s="181"/>
      <c r="I32" s="144"/>
      <c r="J32" s="173"/>
      <c r="K32" s="42"/>
    </row>
    <row r="33" spans="1:21" ht="14.25" customHeight="1" x14ac:dyDescent="0.25">
      <c r="A33" s="6" t="s">
        <v>14</v>
      </c>
      <c r="B33" s="7"/>
      <c r="C33" s="7">
        <f t="shared" si="3"/>
        <v>0</v>
      </c>
      <c r="D33" s="8">
        <f t="shared" si="2"/>
        <v>0</v>
      </c>
      <c r="E33" s="103"/>
      <c r="F33" s="174"/>
      <c r="G33" s="145"/>
      <c r="H33" s="182"/>
      <c r="I33" s="144">
        <f>C7</f>
        <v>0</v>
      </c>
      <c r="J33" s="173" t="s">
        <v>108</v>
      </c>
      <c r="K33" s="42"/>
    </row>
    <row r="34" spans="1:21" ht="14.25" customHeight="1" thickBot="1" x14ac:dyDescent="0.3">
      <c r="A34" s="6" t="s">
        <v>15</v>
      </c>
      <c r="B34" s="7"/>
      <c r="C34" s="7">
        <f t="shared" si="3"/>
        <v>0</v>
      </c>
      <c r="D34" s="8">
        <f t="shared" si="2"/>
        <v>0</v>
      </c>
      <c r="E34" s="103"/>
      <c r="F34" s="175"/>
      <c r="G34" s="176"/>
      <c r="H34" s="183"/>
      <c r="I34" s="177"/>
      <c r="J34" s="178"/>
      <c r="K34" s="42"/>
    </row>
    <row r="35" spans="1:21" ht="14.25" customHeight="1" x14ac:dyDescent="0.25">
      <c r="A35" s="6" t="s">
        <v>16</v>
      </c>
      <c r="B35" s="7"/>
      <c r="C35" s="7">
        <f t="shared" si="3"/>
        <v>0</v>
      </c>
      <c r="D35" s="8">
        <f t="shared" si="2"/>
        <v>0</v>
      </c>
      <c r="E35" s="12"/>
      <c r="F35" s="105"/>
      <c r="G35" s="113"/>
      <c r="H35" s="113"/>
      <c r="I35" s="113"/>
      <c r="J35" s="114"/>
    </row>
    <row r="36" spans="1:21" ht="14.25" customHeight="1" x14ac:dyDescent="0.25">
      <c r="A36" s="6" t="s">
        <v>17</v>
      </c>
      <c r="B36" s="7"/>
      <c r="C36" s="7">
        <f t="shared" si="3"/>
        <v>0</v>
      </c>
      <c r="D36" s="8">
        <f t="shared" si="2"/>
        <v>0</v>
      </c>
      <c r="E36" s="12"/>
      <c r="F36" s="22"/>
      <c r="G36" s="23"/>
      <c r="H36" s="23"/>
      <c r="I36" s="23"/>
      <c r="J36" s="25"/>
    </row>
    <row r="37" spans="1:21" ht="14.25" customHeight="1" x14ac:dyDescent="0.25">
      <c r="A37" s="6" t="s">
        <v>18</v>
      </c>
      <c r="B37" s="7"/>
      <c r="C37" s="7">
        <f t="shared" si="3"/>
        <v>0</v>
      </c>
      <c r="D37" s="8">
        <f t="shared" si="2"/>
        <v>0</v>
      </c>
      <c r="E37" s="12"/>
      <c r="F37" s="22"/>
      <c r="G37" s="23"/>
      <c r="H37" s="23"/>
      <c r="I37" s="23"/>
      <c r="J37" s="25"/>
    </row>
    <row r="38" spans="1:21" ht="14.25" customHeight="1" x14ac:dyDescent="0.25">
      <c r="A38" s="6" t="s">
        <v>19</v>
      </c>
      <c r="B38" s="7"/>
      <c r="C38" s="7">
        <f t="shared" si="3"/>
        <v>0</v>
      </c>
      <c r="D38" s="8">
        <f t="shared" si="2"/>
        <v>0</v>
      </c>
      <c r="E38" s="20">
        <f>B90</f>
        <v>0</v>
      </c>
      <c r="F38" s="24"/>
      <c r="G38" s="23"/>
      <c r="H38" s="23"/>
      <c r="I38" s="23"/>
      <c r="J38" s="25"/>
    </row>
    <row r="39" spans="1:21" ht="14.25" customHeight="1" x14ac:dyDescent="0.25">
      <c r="A39" s="6" t="s">
        <v>69</v>
      </c>
      <c r="B39" s="7"/>
      <c r="C39" s="7">
        <f t="shared" si="3"/>
        <v>0</v>
      </c>
      <c r="D39" s="8">
        <f t="shared" si="2"/>
        <v>0</v>
      </c>
      <c r="E39" s="12"/>
      <c r="F39" s="24"/>
      <c r="G39" s="25"/>
      <c r="H39" s="25"/>
      <c r="I39" s="25"/>
      <c r="J39" s="25"/>
    </row>
    <row r="40" spans="1:21" ht="14.25" customHeight="1" x14ac:dyDescent="0.25">
      <c r="A40" s="26" t="s">
        <v>33</v>
      </c>
      <c r="B40" s="27">
        <f>SUM(B15:B39)</f>
        <v>0</v>
      </c>
      <c r="C40" s="27">
        <f>SUM(C15:C39)</f>
        <v>0</v>
      </c>
      <c r="D40" s="28">
        <f t="shared" si="2"/>
        <v>0</v>
      </c>
      <c r="E40" s="12"/>
      <c r="F40" s="24"/>
      <c r="G40" s="25"/>
      <c r="H40" s="25"/>
      <c r="I40" s="25"/>
      <c r="J40" s="25"/>
      <c r="T40" s="29"/>
      <c r="U40" s="29"/>
    </row>
    <row r="41" spans="1:21" ht="14.25" customHeight="1" x14ac:dyDescent="0.25">
      <c r="A41" s="30"/>
      <c r="B41" s="30"/>
      <c r="C41" s="30"/>
      <c r="D41" s="30"/>
      <c r="E41" s="30"/>
      <c r="K41" s="31"/>
      <c r="O41" s="29"/>
      <c r="P41" s="29"/>
      <c r="Q41" s="29"/>
      <c r="R41" s="29"/>
      <c r="S41" s="29"/>
      <c r="T41" s="29"/>
      <c r="U41" s="29"/>
    </row>
    <row r="42" spans="1:21" ht="14.25" customHeight="1" x14ac:dyDescent="0.25">
      <c r="A42" s="87" t="s">
        <v>99</v>
      </c>
      <c r="B42" s="88"/>
      <c r="C42" s="88"/>
      <c r="D42" s="88"/>
      <c r="E42" s="88"/>
      <c r="F42" s="88"/>
      <c r="G42" s="89"/>
      <c r="H42" s="30"/>
      <c r="I42" s="30"/>
      <c r="J42" s="30"/>
      <c r="K42" s="31"/>
      <c r="O42" s="29"/>
      <c r="P42" s="29"/>
      <c r="Q42" s="29"/>
      <c r="R42" s="29"/>
      <c r="S42" s="29"/>
      <c r="T42" s="29"/>
      <c r="U42" s="29"/>
    </row>
    <row r="43" spans="1:21" ht="14.25" customHeight="1" x14ac:dyDescent="0.25">
      <c r="A43" s="32" t="s">
        <v>39</v>
      </c>
      <c r="B43" s="33" t="s">
        <v>40</v>
      </c>
      <c r="C43" s="33" t="s">
        <v>41</v>
      </c>
      <c r="D43" s="33" t="s">
        <v>97</v>
      </c>
      <c r="E43" s="34" t="s">
        <v>92</v>
      </c>
      <c r="F43" s="35" t="s">
        <v>93</v>
      </c>
      <c r="G43" s="33" t="s">
        <v>43</v>
      </c>
      <c r="H43" s="30"/>
      <c r="I43" s="30"/>
      <c r="J43" s="30"/>
      <c r="K43" s="31"/>
      <c r="L43" s="31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14.25" customHeight="1" x14ac:dyDescent="0.25">
      <c r="A44" s="36" t="s">
        <v>44</v>
      </c>
      <c r="B44" s="18"/>
      <c r="C44" s="21">
        <f>B44*4%</f>
        <v>0</v>
      </c>
      <c r="D44" s="18"/>
      <c r="E44" s="21">
        <f>IF(AND(B44&lt;&gt;"",AND(B52="",B60="")),C70,IF((C44-D44)&lt;0,0,IF(AND(B44&lt;&gt;"",AND(B52="",B60="")),C70,IF(AND(B44&lt;&gt;"",(C44-D44-C70)&lt;0),(C44-D44),IF(AND(B44&lt;&gt;"",(C44-D44-C70)&gt;=0),C70,0)))))</f>
        <v>0</v>
      </c>
      <c r="F44" s="37" t="s">
        <v>98</v>
      </c>
      <c r="G44" s="21">
        <f>C44-D44-E44</f>
        <v>0</v>
      </c>
      <c r="H44" s="30"/>
      <c r="I44" s="30"/>
      <c r="J44" s="30"/>
      <c r="K44" s="31"/>
      <c r="L44" s="31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14.25" customHeight="1" x14ac:dyDescent="0.25">
      <c r="A45" s="36" t="s">
        <v>45</v>
      </c>
      <c r="B45" s="18"/>
      <c r="C45" s="21">
        <f t="shared" ref="C45:C47" si="4">B45*4%</f>
        <v>0</v>
      </c>
      <c r="D45" s="18"/>
      <c r="E45" s="21">
        <f t="shared" ref="E45:E47" si="5">IF(AND(B45&lt;&gt;"",AND(B53="",B61="")),C71,IF((C45-D45)&lt;0,0,IF(AND(B45&lt;&gt;"",AND(B53="",B61="")),C71,IF(AND(B45&lt;&gt;"",(C45-D45-C71)&lt;0),(C45-D45),IF(AND(B45&lt;&gt;"",(C45-D45-C71)&gt;=0),C71,0)))))</f>
        <v>0</v>
      </c>
      <c r="F45" s="37" t="s">
        <v>98</v>
      </c>
      <c r="G45" s="21">
        <f>C45-D45-E45</f>
        <v>0</v>
      </c>
      <c r="H45" s="30"/>
      <c r="I45" s="30"/>
      <c r="J45" s="30"/>
      <c r="K45" s="31"/>
      <c r="L45" s="31"/>
      <c r="M45" s="29"/>
      <c r="N45" s="30"/>
      <c r="O45" s="38"/>
      <c r="P45" s="38"/>
      <c r="Q45" s="30"/>
      <c r="R45" s="30"/>
      <c r="S45" s="30"/>
      <c r="T45" s="30"/>
    </row>
    <row r="46" spans="1:21" ht="14.25" customHeight="1" x14ac:dyDescent="0.25">
      <c r="A46" s="36" t="s">
        <v>46</v>
      </c>
      <c r="B46" s="18"/>
      <c r="C46" s="21">
        <f t="shared" si="4"/>
        <v>0</v>
      </c>
      <c r="D46" s="18"/>
      <c r="E46" s="21">
        <f t="shared" si="5"/>
        <v>0</v>
      </c>
      <c r="F46" s="37" t="s">
        <v>98</v>
      </c>
      <c r="G46" s="21">
        <f>C46-D46-E46</f>
        <v>0</v>
      </c>
      <c r="H46" s="30"/>
      <c r="I46" s="30"/>
      <c r="J46" s="30"/>
      <c r="K46" s="31"/>
      <c r="L46" s="31"/>
      <c r="M46" s="29"/>
      <c r="N46" s="30"/>
      <c r="O46" s="38"/>
      <c r="P46" s="38"/>
      <c r="Q46" s="30"/>
      <c r="R46" s="30"/>
      <c r="S46" s="30"/>
      <c r="T46" s="30"/>
    </row>
    <row r="47" spans="1:21" ht="14.25" customHeight="1" x14ac:dyDescent="0.25">
      <c r="A47" s="36" t="s">
        <v>47</v>
      </c>
      <c r="B47" s="18"/>
      <c r="C47" s="21">
        <f t="shared" si="4"/>
        <v>0</v>
      </c>
      <c r="D47" s="18"/>
      <c r="E47" s="21">
        <f t="shared" si="5"/>
        <v>0</v>
      </c>
      <c r="F47" s="37" t="s">
        <v>98</v>
      </c>
      <c r="G47" s="21">
        <f>C47-D47-E47</f>
        <v>0</v>
      </c>
      <c r="H47" s="30"/>
      <c r="I47" s="30"/>
      <c r="J47" s="30"/>
      <c r="K47" s="31"/>
      <c r="L47" s="31"/>
      <c r="M47" s="29"/>
      <c r="N47" s="30"/>
      <c r="O47" s="30"/>
      <c r="P47" s="38"/>
      <c r="Q47" s="38"/>
      <c r="R47" s="30"/>
      <c r="S47" s="30"/>
      <c r="T47" s="30"/>
    </row>
    <row r="48" spans="1:21" ht="14.25" customHeight="1" x14ac:dyDescent="0.25">
      <c r="A48" s="39" t="s">
        <v>48</v>
      </c>
      <c r="B48" s="13">
        <f>SUM(B44:B47)</f>
        <v>0</v>
      </c>
      <c r="C48" s="13">
        <f t="shared" ref="C48:D48" si="6">SUM(C44:C47)</f>
        <v>0</v>
      </c>
      <c r="D48" s="13">
        <f t="shared" si="6"/>
        <v>0</v>
      </c>
      <c r="E48" s="40">
        <f>SUM(E44:E47)</f>
        <v>0</v>
      </c>
      <c r="F48" s="41">
        <f>IF(AND(B48&gt;0,AND(B56=0,B64=0)),F132,IF((C48-D48-E48)&lt;0,0,IF(AND(B48&gt;0,AND(B56=0,B64=0)),F132,IF(AND(B48&gt;0,(C48-D48-E48-F132)&lt;0),(C48-D48-E48),IF(AND(B48&gt;0,(C48-D48-E48-F132)&gt;=0),F132,0)))))</f>
        <v>0</v>
      </c>
      <c r="G48" s="13">
        <f>C48-D48-E48-F48</f>
        <v>0</v>
      </c>
      <c r="H48" s="30"/>
      <c r="I48" s="30"/>
      <c r="J48" s="30"/>
      <c r="K48" s="31"/>
      <c r="L48" s="31"/>
      <c r="M48" s="29"/>
      <c r="N48" s="30"/>
      <c r="O48" s="30"/>
      <c r="P48" s="38"/>
      <c r="Q48" s="38"/>
      <c r="R48" s="30"/>
      <c r="S48" s="30"/>
      <c r="T48" s="30"/>
    </row>
    <row r="49" spans="1:21" ht="14.25" customHeight="1" x14ac:dyDescent="0.25">
      <c r="H49" s="30"/>
      <c r="I49" s="30"/>
      <c r="J49" s="30"/>
      <c r="K49" s="31"/>
      <c r="L49" s="31"/>
      <c r="M49" s="29"/>
      <c r="N49" s="30"/>
      <c r="O49" s="30"/>
      <c r="P49" s="38"/>
      <c r="Q49" s="38"/>
      <c r="R49" s="30"/>
      <c r="S49" s="30"/>
      <c r="T49" s="30"/>
    </row>
    <row r="50" spans="1:21" ht="14.25" customHeight="1" x14ac:dyDescent="0.25">
      <c r="A50" s="84" t="s">
        <v>100</v>
      </c>
      <c r="B50" s="85"/>
      <c r="C50" s="85"/>
      <c r="D50" s="85"/>
      <c r="E50" s="85"/>
      <c r="F50" s="85"/>
      <c r="G50" s="86"/>
      <c r="H50" s="30"/>
      <c r="I50" s="30"/>
      <c r="J50" s="30"/>
      <c r="K50" s="31"/>
      <c r="L50" s="31"/>
      <c r="M50" s="29"/>
      <c r="N50" s="30"/>
      <c r="O50" s="30"/>
      <c r="P50" s="38"/>
      <c r="Q50" s="38"/>
      <c r="S50" s="30"/>
      <c r="T50" s="30"/>
      <c r="U50" s="42"/>
    </row>
    <row r="51" spans="1:21" ht="14.25" customHeight="1" x14ac:dyDescent="0.25">
      <c r="A51" s="32" t="s">
        <v>39</v>
      </c>
      <c r="B51" s="33" t="s">
        <v>40</v>
      </c>
      <c r="C51" s="33" t="s">
        <v>41</v>
      </c>
      <c r="D51" s="33" t="s">
        <v>42</v>
      </c>
      <c r="E51" s="34" t="s">
        <v>92</v>
      </c>
      <c r="F51" s="43" t="s">
        <v>93</v>
      </c>
      <c r="G51" s="33" t="s">
        <v>43</v>
      </c>
      <c r="H51" s="30"/>
      <c r="I51" s="30"/>
      <c r="J51" s="30"/>
      <c r="K51" s="31"/>
      <c r="L51" s="31"/>
      <c r="M51" s="29"/>
      <c r="N51" s="30"/>
      <c r="O51" s="30"/>
      <c r="P51" s="38"/>
      <c r="Q51" s="38"/>
      <c r="R51" s="30"/>
      <c r="S51" s="30"/>
      <c r="T51" s="30"/>
      <c r="U51" s="42"/>
    </row>
    <row r="52" spans="1:21" ht="14.25" customHeight="1" x14ac:dyDescent="0.25">
      <c r="A52" s="36" t="s">
        <v>44</v>
      </c>
      <c r="B52" s="18"/>
      <c r="C52" s="21">
        <f>B52*5%</f>
        <v>0</v>
      </c>
      <c r="D52" s="18"/>
      <c r="E52" s="21">
        <f>IF(AND(B52&lt;&gt;"",AND(B44="",AND(B60="",(C52-D52-C70)&lt;0))),C70,IF(AND(B52&lt;&gt;"",AND(B44="",AND(B60="",(C52-D52-C70)&gt;=0))),C70,IF(AND(B52&lt;&gt;"",AND(B44&lt;&gt;"",AND(B60="",AND((C70-E44)&gt;0,(C52-D52-(C70-E44))&lt;0)))),(C70-E44),IF(AND(B52&lt;&gt;"",AND(B44&lt;&gt;"",AND(B60="",AND((C70-E44)&gt;0,(C52-D52-(C70-E44))&gt;=0)))),(C70-E44),IF((C52-D52)&lt;0,0,IF(AND(B52&lt;&gt;"",AND(B44="",AND(B60&lt;&gt;"",(C52-D52-C70)&lt;0))),(C52-D52),IF(AND(B52&lt;&gt;"",AND(B44="",AND(B60&lt;&gt;"",(C52-D52-C70)&gt;=0))),C70,IF(AND(B52&lt;&gt;"",AND(B44&lt;&gt;"",AND(B60&lt;&gt;"",AND((C70-E44)&gt;0,(C52-D52-(C70-E44))&lt;0)))),(C52-D52),IF(AND(B52&lt;&gt;"",AND(B44&lt;&gt;"",AND(B60&lt;&gt;"",AND((C70-E44)&gt;0,(C52-D52-(C70-E44))&gt;=0)))),(C70-E44),0)))))))))</f>
        <v>0</v>
      </c>
      <c r="F52" s="37" t="s">
        <v>98</v>
      </c>
      <c r="G52" s="21">
        <f>C52-D52-E52</f>
        <v>0</v>
      </c>
      <c r="H52" s="30"/>
      <c r="I52" s="30"/>
      <c r="J52" s="30"/>
      <c r="K52" s="31"/>
      <c r="L52" s="31"/>
      <c r="M52" s="29"/>
      <c r="N52" s="30"/>
      <c r="O52" s="30"/>
      <c r="P52" s="38"/>
      <c r="Q52" s="38"/>
      <c r="R52" s="30"/>
      <c r="S52" s="30"/>
      <c r="T52" s="30"/>
      <c r="U52" s="42"/>
    </row>
    <row r="53" spans="1:21" ht="14.25" customHeight="1" x14ac:dyDescent="0.25">
      <c r="A53" s="36" t="s">
        <v>45</v>
      </c>
      <c r="B53" s="18"/>
      <c r="C53" s="21">
        <f t="shared" ref="C53:C55" si="7">B53*5%</f>
        <v>0</v>
      </c>
      <c r="D53" s="18"/>
      <c r="E53" s="21">
        <f t="shared" ref="E53:E55" si="8">IF((C53-D53)&lt;0,0,IF(AND(B53&lt;&gt;"",AND(B45="",AND(B61="",(C53-D53-C71)&lt;0))),C71,IF(AND(B53&lt;&gt;"",AND(B45="",AND(B61="",(C53-D53-C71)&gt;=0))),C71,IF(AND(B53&lt;&gt;"",AND(B45="",AND(B61&lt;&gt;"",(C53-D53-C71)&lt;0))),(C53-D53),IF(AND(B53&lt;&gt;"",AND(B45="",AND(B61&lt;&gt;"",(C53-D53-C71)&gt;=0))),C71,IF(AND(B53&lt;&gt;"",AND(B45&lt;&gt;"",AND(B61="",AND((C71-E45)&gt;0,(C53-D53-(C71-E45))&lt;0)))),(C71-E45),IF(AND(B53&lt;&gt;"",AND(B45&lt;&gt;"",AND(B61="",AND((C71-E45)&gt;0,(C53-D53-(C71-E45))&gt;=0)))),(C71-E45),IF(AND(B53&lt;&gt;"",AND(B45&lt;&gt;"",AND(B61&lt;&gt;"",AND((C71-E45)&gt;0,(C53-D53-(C71-E45))&lt;0)))),(C53-D53),IF(AND(B53&lt;&gt;"",AND(B45&lt;&gt;"",AND(B61&lt;&gt;"",AND((C71-E45)&gt;0,(C53-D53-(C71-E45))&gt;=0)))),(C71-E45),0)))))))))</f>
        <v>0</v>
      </c>
      <c r="F53" s="37" t="s">
        <v>98</v>
      </c>
      <c r="G53" s="21">
        <f>C53-D53-E53</f>
        <v>0</v>
      </c>
      <c r="H53" s="30"/>
      <c r="I53" s="30"/>
      <c r="J53" s="30"/>
      <c r="K53" s="31"/>
      <c r="L53" s="31"/>
      <c r="M53" s="29"/>
      <c r="N53" s="30"/>
      <c r="O53" s="30"/>
      <c r="P53" s="38"/>
      <c r="Q53" s="38"/>
      <c r="R53" s="30"/>
      <c r="S53" s="30"/>
      <c r="T53" s="30"/>
    </row>
    <row r="54" spans="1:21" ht="14.25" customHeight="1" x14ac:dyDescent="0.25">
      <c r="A54" s="36" t="s">
        <v>46</v>
      </c>
      <c r="B54" s="18"/>
      <c r="C54" s="21">
        <f t="shared" si="7"/>
        <v>0</v>
      </c>
      <c r="D54" s="18"/>
      <c r="E54" s="21">
        <f t="shared" si="8"/>
        <v>0</v>
      </c>
      <c r="F54" s="37" t="s">
        <v>98</v>
      </c>
      <c r="G54" s="21">
        <f>C54-D54-E54</f>
        <v>0</v>
      </c>
      <c r="H54" s="30"/>
      <c r="I54" s="30"/>
      <c r="J54" s="30"/>
      <c r="K54" s="31"/>
      <c r="L54" s="31"/>
      <c r="M54" s="29"/>
      <c r="N54" s="30"/>
      <c r="O54" s="30"/>
      <c r="P54" s="38"/>
      <c r="Q54" s="38"/>
      <c r="R54" s="30"/>
      <c r="S54" s="30"/>
      <c r="T54" s="30"/>
    </row>
    <row r="55" spans="1:21" ht="14.25" customHeight="1" x14ac:dyDescent="0.25">
      <c r="A55" s="36" t="s">
        <v>47</v>
      </c>
      <c r="B55" s="18"/>
      <c r="C55" s="21">
        <f t="shared" si="7"/>
        <v>0</v>
      </c>
      <c r="D55" s="18"/>
      <c r="E55" s="21">
        <f t="shared" si="8"/>
        <v>0</v>
      </c>
      <c r="F55" s="37" t="s">
        <v>98</v>
      </c>
      <c r="G55" s="21">
        <f>C55-D55-E55</f>
        <v>0</v>
      </c>
      <c r="H55" s="30"/>
      <c r="I55" s="30"/>
      <c r="J55" s="30"/>
      <c r="K55" s="31"/>
      <c r="L55" s="31"/>
      <c r="M55" s="29"/>
      <c r="N55" s="30"/>
      <c r="O55" s="30"/>
      <c r="P55" s="38"/>
      <c r="Q55" s="38"/>
      <c r="R55" s="30"/>
      <c r="S55" s="30"/>
      <c r="T55" s="30"/>
    </row>
    <row r="56" spans="1:21" ht="14.25" customHeight="1" x14ac:dyDescent="0.25">
      <c r="A56" s="39" t="s">
        <v>48</v>
      </c>
      <c r="B56" s="13">
        <f>SUM(B52:B55)</f>
        <v>0</v>
      </c>
      <c r="C56" s="13">
        <f t="shared" ref="C56:D56" si="9">SUM(C52:C55)</f>
        <v>0</v>
      </c>
      <c r="D56" s="13">
        <f t="shared" si="9"/>
        <v>0</v>
      </c>
      <c r="E56" s="40">
        <f>SUM(E52:E55)</f>
        <v>0</v>
      </c>
      <c r="F56" s="41">
        <f>IF(AND(B56&gt;0,AND(B48=0,AND(B64=0,(C56-D56-E56-F132)&lt;0))),F132,IF(AND(B56&gt;0,AND(B48=0,AND(B64=0,(C56-D56-E56-F132)&gt;=0))),F132,IF(AND(B56&gt;0,AND(B48&gt;0,AND(B64=0,AND((F132-F48)&gt;0,(C56-D56-E56-(F132-F48))&lt;0)))),(F132-F48),IF(AND(B56&gt;0,AND(B48&gt;0,AND(B64=0,AND((F132-F48)&gt;0,(C56-D56-E56-(F132-F48))&gt;=0)))),(F132-F48),IF((C56-D56-E56)&lt;0,0,IF(AND(B56&gt;0,AND(B48=0,AND(B64&gt;0,(C56-D56-E56-F132)&lt;0))),(C56-D56-E56),IF(AND(B56&gt;0,AND(B48=0,AND(B64&gt;0,(C56-D56-E56-F132)&gt;=0))),F132,IF(AND(B56&gt;0,AND(B48&gt;0,AND(B64&gt;0,AND((F132-F48)&gt;0,(C56-D56-E56-(F132-F48))&lt;0)))),(C56-D56-E56),IF(AND(B56&gt;0,AND(B48&gt;0,AND(B64&gt;0,AND((F132-F48)&gt;0,(C56-D56-E56-(F132-F48))&gt;=0)))),(F132-F48),0)))))))))</f>
        <v>0</v>
      </c>
      <c r="G56" s="13">
        <f>C56-D56-E56-F56</f>
        <v>0</v>
      </c>
      <c r="H56" s="30"/>
      <c r="I56" s="30"/>
      <c r="J56" s="30"/>
      <c r="K56" s="31"/>
      <c r="L56" s="31"/>
      <c r="M56" s="29"/>
      <c r="N56" s="30"/>
      <c r="O56" s="30"/>
      <c r="P56" s="38"/>
      <c r="Q56" s="38"/>
      <c r="R56" s="30"/>
      <c r="S56" s="30"/>
      <c r="T56" s="30"/>
    </row>
    <row r="57" spans="1:21" ht="14.25" customHeight="1" x14ac:dyDescent="0.25">
      <c r="H57" s="30"/>
      <c r="I57" s="30"/>
      <c r="J57" s="30"/>
      <c r="K57" s="31"/>
      <c r="L57" s="31"/>
      <c r="M57" s="29"/>
      <c r="N57" s="30"/>
      <c r="O57" s="30"/>
      <c r="P57" s="38"/>
      <c r="Q57" s="38"/>
      <c r="R57" s="30"/>
      <c r="S57" s="30"/>
      <c r="T57" s="30"/>
    </row>
    <row r="58" spans="1:21" ht="14.25" customHeight="1" x14ac:dyDescent="0.25">
      <c r="A58" s="84" t="s">
        <v>101</v>
      </c>
      <c r="B58" s="85"/>
      <c r="C58" s="85"/>
      <c r="D58" s="85"/>
      <c r="E58" s="85"/>
      <c r="F58" s="85"/>
      <c r="G58" s="86"/>
      <c r="H58" s="30"/>
      <c r="I58" s="30"/>
      <c r="J58" s="30"/>
      <c r="K58" s="31"/>
      <c r="L58" s="31"/>
      <c r="M58" s="29"/>
      <c r="N58" s="30"/>
      <c r="O58" s="30"/>
      <c r="P58" s="38"/>
      <c r="Q58" s="38"/>
      <c r="R58" s="30"/>
      <c r="S58" s="30"/>
      <c r="T58" s="30"/>
    </row>
    <row r="59" spans="1:21" ht="14.25" customHeight="1" x14ac:dyDescent="0.25">
      <c r="A59" s="32" t="s">
        <v>39</v>
      </c>
      <c r="B59" s="33" t="s">
        <v>40</v>
      </c>
      <c r="C59" s="33" t="s">
        <v>41</v>
      </c>
      <c r="D59" s="33" t="s">
        <v>42</v>
      </c>
      <c r="E59" s="34" t="s">
        <v>92</v>
      </c>
      <c r="F59" s="43" t="s">
        <v>93</v>
      </c>
      <c r="G59" s="33" t="s">
        <v>43</v>
      </c>
      <c r="H59" s="30"/>
      <c r="I59" s="30"/>
      <c r="J59" s="30"/>
      <c r="K59" s="31"/>
      <c r="L59" s="31"/>
      <c r="M59" s="29"/>
      <c r="N59" s="30"/>
      <c r="O59" s="30"/>
      <c r="P59" s="38"/>
      <c r="Q59" s="38"/>
      <c r="R59" s="30"/>
      <c r="S59" s="30"/>
      <c r="T59" s="30"/>
    </row>
    <row r="60" spans="1:21" ht="14.25" customHeight="1" x14ac:dyDescent="0.25">
      <c r="A60" s="36" t="s">
        <v>44</v>
      </c>
      <c r="B60" s="18"/>
      <c r="C60" s="21">
        <f>B60*10%</f>
        <v>0</v>
      </c>
      <c r="D60" s="18"/>
      <c r="E60" s="21">
        <f>IF(AND(B60&lt;&gt;"",AND(B44="",B52="")),C70,IF(AND(B60&lt;&gt;"",AND(B44&lt;&gt;"",B52="")),C70-E44,IF(AND(B60&lt;&gt;"",AND(B44="",B52&lt;&gt;"")),C70-E52,IF(AND(B60&lt;&gt;"",AND(B44&lt;&gt;"",B52&lt;&gt;"")),C70-E44-E52,0))))</f>
        <v>0</v>
      </c>
      <c r="F60" s="37" t="s">
        <v>98</v>
      </c>
      <c r="G60" s="21">
        <f>C60-D60-E60</f>
        <v>0</v>
      </c>
      <c r="H60" s="30"/>
      <c r="I60" s="30"/>
      <c r="J60" s="30"/>
      <c r="K60" s="31"/>
      <c r="L60" s="31"/>
      <c r="M60" s="29"/>
      <c r="N60" s="30"/>
      <c r="O60" s="30"/>
      <c r="P60" s="38"/>
      <c r="Q60" s="38"/>
      <c r="R60" s="30"/>
      <c r="S60" s="30"/>
      <c r="T60" s="30"/>
    </row>
    <row r="61" spans="1:21" ht="14.25" customHeight="1" x14ac:dyDescent="0.25">
      <c r="A61" s="36" t="s">
        <v>45</v>
      </c>
      <c r="B61" s="18"/>
      <c r="C61" s="21">
        <f t="shared" ref="C61:C63" si="10">B61*10%</f>
        <v>0</v>
      </c>
      <c r="D61" s="18"/>
      <c r="E61" s="21">
        <f t="shared" ref="E61:E63" si="11">IF(AND(B61&lt;&gt;"",AND(B45="",B53="")),C71,IF(AND(B61&lt;&gt;"",AND(B45&lt;&gt;"",B53="")),C71-E45,IF(AND(B61&lt;&gt;"",AND(B45="",B53&lt;&gt;"")),C71-E53,IF(AND(B61&lt;&gt;"",AND(B45&lt;&gt;"",B53&lt;&gt;"")),C71-E45-E53,0))))</f>
        <v>0</v>
      </c>
      <c r="F61" s="37" t="s">
        <v>98</v>
      </c>
      <c r="G61" s="21">
        <f>C61-D61-E61</f>
        <v>0</v>
      </c>
      <c r="H61" s="30"/>
      <c r="I61" s="30"/>
      <c r="J61" s="30"/>
      <c r="K61" s="31"/>
      <c r="L61" s="31"/>
      <c r="M61" s="29"/>
      <c r="N61" s="30"/>
      <c r="O61" s="38"/>
      <c r="P61" s="38"/>
      <c r="Q61" s="30"/>
      <c r="R61" s="30"/>
      <c r="S61" s="30"/>
      <c r="T61" s="30"/>
    </row>
    <row r="62" spans="1:21" ht="14.25" customHeight="1" x14ac:dyDescent="0.25">
      <c r="A62" s="36" t="s">
        <v>46</v>
      </c>
      <c r="B62" s="18"/>
      <c r="C62" s="21">
        <f t="shared" si="10"/>
        <v>0</v>
      </c>
      <c r="D62" s="18"/>
      <c r="E62" s="21">
        <f t="shared" si="11"/>
        <v>0</v>
      </c>
      <c r="F62" s="37" t="s">
        <v>98</v>
      </c>
      <c r="G62" s="21">
        <f>C62-D62-E62</f>
        <v>0</v>
      </c>
      <c r="H62" s="30"/>
      <c r="I62" s="30"/>
      <c r="J62" s="30"/>
      <c r="K62" s="31"/>
      <c r="L62" s="31"/>
      <c r="M62" s="29"/>
      <c r="N62" s="30"/>
      <c r="O62" s="38"/>
      <c r="P62" s="38"/>
      <c r="Q62" s="30"/>
      <c r="R62" s="30"/>
      <c r="S62" s="30"/>
      <c r="T62" s="30"/>
    </row>
    <row r="63" spans="1:21" ht="14.25" customHeight="1" x14ac:dyDescent="0.25">
      <c r="A63" s="36" t="s">
        <v>47</v>
      </c>
      <c r="B63" s="18"/>
      <c r="C63" s="21">
        <f t="shared" si="10"/>
        <v>0</v>
      </c>
      <c r="D63" s="18"/>
      <c r="E63" s="21">
        <f t="shared" si="11"/>
        <v>0</v>
      </c>
      <c r="F63" s="37" t="s">
        <v>98</v>
      </c>
      <c r="G63" s="21">
        <f>C63-D63-E63</f>
        <v>0</v>
      </c>
      <c r="H63" s="30"/>
      <c r="I63" s="30"/>
      <c r="J63" s="30"/>
      <c r="K63" s="31"/>
      <c r="L63" s="31"/>
      <c r="M63" s="29"/>
      <c r="N63" s="30"/>
      <c r="O63" s="38"/>
      <c r="P63" s="38"/>
      <c r="Q63" s="30"/>
      <c r="R63" s="30"/>
      <c r="S63" s="30"/>
      <c r="T63" s="30"/>
    </row>
    <row r="64" spans="1:21" ht="14.25" customHeight="1" x14ac:dyDescent="0.25">
      <c r="A64" s="39" t="s">
        <v>48</v>
      </c>
      <c r="B64" s="13">
        <f>SUM(B60:B63)</f>
        <v>0</v>
      </c>
      <c r="C64" s="13">
        <f t="shared" ref="C64:E64" si="12">SUM(C60:C63)</f>
        <v>0</v>
      </c>
      <c r="D64" s="13">
        <f t="shared" si="12"/>
        <v>0</v>
      </c>
      <c r="E64" s="40">
        <f t="shared" si="12"/>
        <v>0</v>
      </c>
      <c r="F64" s="13">
        <f>IF(AND(B64&gt;0,AND(B56=0,B48=0)),F132,IF(AND(B64&gt;0,AND(B48&gt;0,B56=0)),(F132-F48),IF(AND(B64&gt;0,AND(B48=0,B56&gt;0)),(F132-F56),IF(AND(B64&gt;0,AND(B48&gt;0,B56&gt;0)),(F132-F48-F56),0))))</f>
        <v>0</v>
      </c>
      <c r="G64" s="13">
        <f>C64-D64-E64-F64</f>
        <v>0</v>
      </c>
      <c r="H64" s="30"/>
      <c r="I64" s="30"/>
      <c r="J64" s="30"/>
      <c r="K64" s="31"/>
      <c r="L64" s="31"/>
      <c r="M64" s="29"/>
      <c r="N64" s="30"/>
      <c r="O64" s="38"/>
      <c r="P64" s="38"/>
      <c r="Q64" s="30"/>
      <c r="R64" s="30"/>
      <c r="S64" s="30"/>
      <c r="T64" s="30"/>
    </row>
    <row r="65" spans="1:24" ht="14.25" customHeight="1" x14ac:dyDescent="0.25">
      <c r="H65" s="30"/>
      <c r="I65" s="30"/>
      <c r="J65" s="30"/>
      <c r="K65" s="31"/>
      <c r="L65" s="31"/>
      <c r="M65" s="29"/>
      <c r="N65" s="30"/>
      <c r="O65" s="30"/>
      <c r="P65" s="38"/>
      <c r="Q65" s="38"/>
      <c r="R65" s="30"/>
      <c r="S65" s="30"/>
      <c r="T65" s="30"/>
    </row>
    <row r="66" spans="1:24" ht="14.25" customHeight="1" x14ac:dyDescent="0.25">
      <c r="A66" s="44" t="s">
        <v>48</v>
      </c>
      <c r="B66" s="45">
        <f>SUM(B48,B56,B64)</f>
        <v>0</v>
      </c>
      <c r="C66" s="45">
        <f t="shared" ref="C66:G66" si="13">SUM(C48,C56,C64)</f>
        <v>0</v>
      </c>
      <c r="D66" s="45">
        <f t="shared" si="13"/>
        <v>0</v>
      </c>
      <c r="E66" s="46">
        <f>SUM(E48,E56,E64)</f>
        <v>0</v>
      </c>
      <c r="F66" s="45">
        <f t="shared" si="13"/>
        <v>0</v>
      </c>
      <c r="G66" s="45">
        <f t="shared" si="13"/>
        <v>0</v>
      </c>
      <c r="H66" s="30"/>
      <c r="I66" s="30"/>
      <c r="J66" s="30"/>
      <c r="K66" s="31"/>
      <c r="L66" s="31"/>
      <c r="M66" s="29"/>
      <c r="N66" s="30"/>
      <c r="O66" s="38"/>
      <c r="P66" s="38"/>
      <c r="Q66" s="30"/>
      <c r="R66" s="30"/>
      <c r="S66" s="30"/>
      <c r="T66" s="30"/>
    </row>
    <row r="67" spans="1:24" ht="14.25" customHeight="1" x14ac:dyDescent="0.25">
      <c r="E67" s="47"/>
      <c r="F67" s="47"/>
      <c r="G67" s="48"/>
      <c r="H67" s="30"/>
      <c r="I67" s="30"/>
      <c r="J67" s="30"/>
      <c r="K67" s="31"/>
      <c r="L67" s="31"/>
      <c r="M67" s="29"/>
      <c r="N67" s="30"/>
      <c r="O67" s="38"/>
      <c r="P67" s="38"/>
      <c r="Q67" s="30"/>
      <c r="R67" s="30"/>
      <c r="S67" s="30"/>
      <c r="T67" s="30"/>
    </row>
    <row r="68" spans="1:24" ht="14.25" customHeight="1" x14ac:dyDescent="0.25">
      <c r="A68" s="98" t="s">
        <v>49</v>
      </c>
      <c r="B68" s="99"/>
      <c r="C68" s="99"/>
      <c r="D68" s="99"/>
      <c r="E68" s="100"/>
      <c r="F68" s="101" t="s">
        <v>77</v>
      </c>
      <c r="G68" s="102"/>
      <c r="H68" s="30"/>
      <c r="I68" s="30"/>
      <c r="J68" s="30"/>
      <c r="K68" s="31"/>
      <c r="L68" s="31"/>
      <c r="M68" s="29"/>
      <c r="N68" s="30"/>
      <c r="O68" s="38"/>
      <c r="P68" s="38"/>
      <c r="Q68" s="30"/>
      <c r="R68" s="30"/>
      <c r="S68" s="30"/>
      <c r="T68" s="30"/>
    </row>
    <row r="69" spans="1:24" ht="14.25" customHeight="1" x14ac:dyDescent="0.25">
      <c r="A69" s="49" t="s">
        <v>39</v>
      </c>
      <c r="B69" s="50" t="s">
        <v>65</v>
      </c>
      <c r="C69" s="50" t="s">
        <v>66</v>
      </c>
      <c r="D69" s="50" t="s">
        <v>67</v>
      </c>
      <c r="E69" s="50" t="s">
        <v>94</v>
      </c>
      <c r="F69" s="51" t="s">
        <v>26</v>
      </c>
      <c r="G69" s="51">
        <f>C7</f>
        <v>0</v>
      </c>
      <c r="H69" s="30"/>
      <c r="I69" s="30"/>
      <c r="J69" s="30"/>
      <c r="K69" s="31"/>
      <c r="L69" s="31"/>
      <c r="M69" s="29"/>
      <c r="N69" s="30"/>
      <c r="O69" s="38"/>
      <c r="P69" s="38"/>
      <c r="Q69" s="30"/>
      <c r="R69" s="30"/>
      <c r="S69" s="30"/>
      <c r="T69" s="30"/>
    </row>
    <row r="70" spans="1:24" ht="14.25" customHeight="1" x14ac:dyDescent="0.25">
      <c r="A70" s="36" t="s">
        <v>50</v>
      </c>
      <c r="B70" s="18"/>
      <c r="C70" s="18">
        <f>B70*4%</f>
        <v>0</v>
      </c>
      <c r="D70" s="18">
        <f>B70*2%</f>
        <v>0</v>
      </c>
      <c r="E70" s="21">
        <f>C70+D70-E44-E52-E60</f>
        <v>0</v>
      </c>
      <c r="F70" s="21" t="s">
        <v>78</v>
      </c>
      <c r="G70" s="21">
        <f>IF(AND(B48&gt;0,AND(B56=0,B64=0)),G69*4%,IF(AND(B48=0,AND(B56&gt;0,B64=0)),G69*5%,IF(AND(B48&gt;0,AND(B56&gt;0,B64=0)),G69*5%,IF(AND(B48=0,AND(B56&gt;0,B64&gt;0)),G69*10%,IF(AND(B48&gt;0,AND(B56&gt;0,B64&gt;0)),G69*10%,IF(AND(B48=0,AND(B56=0,B64&gt;0)),G69*10%,IF(AND(B48&gt;0,AND(B56=0,B64&gt;0)),G69*10%,IF(AND(B48&gt;0,AND(B56=0,B64&gt;0)),G69*10%,0))))))))</f>
        <v>0</v>
      </c>
      <c r="H70" s="30"/>
      <c r="I70" s="30"/>
      <c r="J70" s="30"/>
      <c r="K70" s="31"/>
      <c r="L70" s="31"/>
      <c r="M70" s="29"/>
      <c r="N70" s="30"/>
      <c r="O70" s="38"/>
      <c r="P70" s="38"/>
      <c r="Q70" s="30"/>
      <c r="R70" s="30"/>
      <c r="S70" s="30"/>
      <c r="T70" s="30"/>
    </row>
    <row r="71" spans="1:24" ht="14.25" customHeight="1" x14ac:dyDescent="0.25">
      <c r="A71" s="36" t="s">
        <v>51</v>
      </c>
      <c r="B71" s="18"/>
      <c r="C71" s="18">
        <f>B71*4%</f>
        <v>0</v>
      </c>
      <c r="D71" s="18">
        <f>B71*2%</f>
        <v>0</v>
      </c>
      <c r="E71" s="21">
        <f t="shared" ref="E71:E73" si="14">C71+D71-E45-E53-E61</f>
        <v>0</v>
      </c>
      <c r="F71" s="17" t="s">
        <v>79</v>
      </c>
      <c r="G71" s="52"/>
      <c r="H71" s="30"/>
      <c r="I71" s="30"/>
      <c r="J71" s="30"/>
      <c r="K71" s="31"/>
      <c r="L71" s="31"/>
      <c r="M71" s="29"/>
      <c r="N71" s="30"/>
      <c r="O71" s="38"/>
      <c r="P71" s="38"/>
      <c r="Q71" s="30"/>
      <c r="R71" s="30"/>
      <c r="S71" s="30"/>
      <c r="T71" s="30"/>
    </row>
    <row r="72" spans="1:24" ht="14.25" customHeight="1" x14ac:dyDescent="0.25">
      <c r="A72" s="36" t="s">
        <v>52</v>
      </c>
      <c r="B72" s="18"/>
      <c r="C72" s="18">
        <f>B72*4%</f>
        <v>0</v>
      </c>
      <c r="D72" s="18">
        <f>B72*2%</f>
        <v>0</v>
      </c>
      <c r="E72" s="21">
        <f t="shared" si="14"/>
        <v>0</v>
      </c>
      <c r="F72" s="21" t="s">
        <v>80</v>
      </c>
      <c r="G72" s="21">
        <f>G70</f>
        <v>0</v>
      </c>
      <c r="H72" s="30"/>
      <c r="I72" s="30"/>
      <c r="J72" s="30"/>
      <c r="K72" s="31"/>
      <c r="L72" s="31"/>
      <c r="M72" s="29"/>
      <c r="N72" s="30"/>
      <c r="O72" s="38"/>
      <c r="P72" s="38"/>
      <c r="Q72" s="30"/>
      <c r="R72" s="30"/>
      <c r="S72" s="30"/>
      <c r="T72" s="30"/>
    </row>
    <row r="73" spans="1:24" ht="14.25" customHeight="1" x14ac:dyDescent="0.25">
      <c r="A73" s="36" t="s">
        <v>53</v>
      </c>
      <c r="B73" s="18"/>
      <c r="C73" s="18">
        <f>B73*4%</f>
        <v>0</v>
      </c>
      <c r="D73" s="18">
        <f>B73*2%</f>
        <v>0</v>
      </c>
      <c r="E73" s="21">
        <f t="shared" si="14"/>
        <v>0</v>
      </c>
      <c r="F73" s="13" t="s">
        <v>61</v>
      </c>
      <c r="G73" s="13">
        <f>G69-(G71+G72)</f>
        <v>0</v>
      </c>
      <c r="H73" s="30"/>
      <c r="I73" s="30"/>
      <c r="J73" s="30"/>
      <c r="K73" s="31"/>
      <c r="L73" s="31"/>
      <c r="M73" s="29"/>
      <c r="N73" s="30"/>
      <c r="O73" s="38"/>
      <c r="P73" s="38"/>
      <c r="Q73" s="30"/>
      <c r="R73" s="30"/>
      <c r="S73" s="30"/>
      <c r="T73" s="30"/>
    </row>
    <row r="74" spans="1:24" ht="14.25" customHeight="1" x14ac:dyDescent="0.25">
      <c r="A74" s="36" t="s">
        <v>48</v>
      </c>
      <c r="B74" s="54">
        <f>SUM(B70:B73)</f>
        <v>0</v>
      </c>
      <c r="C74" s="54">
        <f>SUM(C70:C73)</f>
        <v>0</v>
      </c>
      <c r="D74" s="54">
        <f>SUM(D70:D73)</f>
        <v>0</v>
      </c>
      <c r="E74" s="54">
        <f>SUM(E70:E73)</f>
        <v>0</v>
      </c>
      <c r="F74" s="36" t="s">
        <v>81</v>
      </c>
      <c r="G74" s="54">
        <f>G73*20%+G70</f>
        <v>0</v>
      </c>
      <c r="H74" s="30"/>
      <c r="I74" s="30"/>
      <c r="J74" s="30"/>
      <c r="K74" s="31"/>
      <c r="L74" s="31"/>
      <c r="M74" s="29"/>
      <c r="N74" s="30"/>
      <c r="O74" s="38"/>
      <c r="P74" s="38"/>
      <c r="Q74" s="30"/>
      <c r="R74" s="30"/>
      <c r="S74" s="30"/>
      <c r="T74" s="30"/>
    </row>
    <row r="75" spans="1:24" ht="14.25" customHeight="1" x14ac:dyDescent="0.25">
      <c r="F75" s="30"/>
      <c r="G75" s="30"/>
      <c r="H75" s="30"/>
      <c r="I75" s="30"/>
      <c r="J75" s="30"/>
      <c r="K75" s="31"/>
      <c r="L75" s="31"/>
      <c r="M75" s="29"/>
      <c r="U75" s="2"/>
      <c r="V75" s="2"/>
    </row>
    <row r="76" spans="1:24" ht="14.25" customHeight="1" x14ac:dyDescent="0.25">
      <c r="A76" s="96" t="s">
        <v>75</v>
      </c>
      <c r="B76" s="96"/>
      <c r="C76" s="96"/>
      <c r="D76" s="96"/>
      <c r="E76" s="97"/>
      <c r="F76" s="55"/>
      <c r="G76" s="30"/>
      <c r="H76" s="30"/>
      <c r="I76" s="30"/>
      <c r="J76" s="30"/>
      <c r="K76" s="31"/>
      <c r="L76" s="31"/>
      <c r="M76" s="29"/>
      <c r="U76" s="2"/>
      <c r="V76" s="2"/>
    </row>
    <row r="77" spans="1:24" ht="14.25" customHeight="1" x14ac:dyDescent="0.25">
      <c r="A77" s="56" t="s">
        <v>54</v>
      </c>
      <c r="B77" s="57" t="s">
        <v>19</v>
      </c>
      <c r="C77" s="57" t="s">
        <v>55</v>
      </c>
      <c r="D77" s="57" t="s">
        <v>42</v>
      </c>
      <c r="E77" s="58" t="s">
        <v>43</v>
      </c>
      <c r="F77" s="30"/>
      <c r="G77" s="30"/>
      <c r="H77" s="30"/>
      <c r="I77" s="30"/>
      <c r="J77" s="30"/>
      <c r="K77" s="31"/>
      <c r="L77" s="31"/>
      <c r="M77" s="29"/>
      <c r="U77" s="2"/>
      <c r="V77" s="2"/>
    </row>
    <row r="78" spans="1:24" ht="14.25" customHeight="1" x14ac:dyDescent="0.25">
      <c r="A78" s="59">
        <v>1</v>
      </c>
      <c r="B78" s="18"/>
      <c r="C78" s="18"/>
      <c r="D78" s="18"/>
      <c r="E78" s="60">
        <f t="shared" ref="E78:E89" si="15">C78-D78</f>
        <v>0</v>
      </c>
      <c r="F78" s="30"/>
      <c r="G78" s="30"/>
      <c r="H78" s="30"/>
      <c r="I78" s="30"/>
      <c r="J78" s="30"/>
      <c r="K78" s="31"/>
      <c r="L78" s="31"/>
      <c r="M78" s="29"/>
      <c r="U78" s="2"/>
      <c r="V78" s="30"/>
      <c r="W78" s="30"/>
      <c r="X78" s="30"/>
    </row>
    <row r="79" spans="1:24" ht="14.25" customHeight="1" x14ac:dyDescent="0.25">
      <c r="A79" s="59">
        <v>2</v>
      </c>
      <c r="B79" s="18"/>
      <c r="C79" s="18"/>
      <c r="D79" s="18"/>
      <c r="E79" s="60">
        <f t="shared" si="15"/>
        <v>0</v>
      </c>
      <c r="F79" s="30"/>
      <c r="G79" s="30"/>
      <c r="H79" s="30"/>
      <c r="I79" s="30"/>
      <c r="J79" s="30"/>
      <c r="K79" s="31"/>
      <c r="L79" s="31"/>
      <c r="M79" s="29"/>
      <c r="U79" s="2"/>
      <c r="V79" s="30"/>
      <c r="W79" s="30"/>
      <c r="X79" s="30"/>
    </row>
    <row r="80" spans="1:24" ht="14.25" customHeight="1" x14ac:dyDescent="0.25">
      <c r="A80" s="59">
        <v>3</v>
      </c>
      <c r="B80" s="18"/>
      <c r="C80" s="18"/>
      <c r="D80" s="18"/>
      <c r="E80" s="60">
        <f t="shared" si="15"/>
        <v>0</v>
      </c>
      <c r="F80" s="30"/>
      <c r="G80" s="55"/>
      <c r="H80" s="31"/>
      <c r="I80" s="31"/>
      <c r="J80" s="31"/>
      <c r="K80" s="31"/>
      <c r="L80" s="31"/>
      <c r="M80" s="31"/>
    </row>
    <row r="81" spans="1:13" ht="14.25" customHeight="1" x14ac:dyDescent="0.25">
      <c r="A81" s="59">
        <v>4</v>
      </c>
      <c r="B81" s="18"/>
      <c r="C81" s="18"/>
      <c r="D81" s="18"/>
      <c r="E81" s="60">
        <f t="shared" si="15"/>
        <v>0</v>
      </c>
      <c r="F81" s="30"/>
      <c r="G81" s="55"/>
      <c r="H81" s="31"/>
      <c r="I81" s="31"/>
      <c r="J81" s="31"/>
      <c r="K81" s="31"/>
      <c r="L81" s="31"/>
      <c r="M81" s="31"/>
    </row>
    <row r="82" spans="1:13" ht="14.25" customHeight="1" x14ac:dyDescent="0.25">
      <c r="A82" s="59">
        <v>5</v>
      </c>
      <c r="B82" s="18"/>
      <c r="C82" s="18"/>
      <c r="D82" s="18"/>
      <c r="E82" s="60">
        <f t="shared" si="15"/>
        <v>0</v>
      </c>
      <c r="F82" s="30"/>
      <c r="G82" s="55"/>
      <c r="H82" s="31"/>
      <c r="I82" s="31"/>
      <c r="J82" s="31"/>
      <c r="K82" s="31"/>
      <c r="L82" s="31"/>
      <c r="M82" s="31"/>
    </row>
    <row r="83" spans="1:13" ht="14.25" customHeight="1" x14ac:dyDescent="0.25">
      <c r="A83" s="59">
        <v>6</v>
      </c>
      <c r="B83" s="18"/>
      <c r="C83" s="18"/>
      <c r="D83" s="18"/>
      <c r="E83" s="60">
        <f t="shared" si="15"/>
        <v>0</v>
      </c>
      <c r="F83" s="30"/>
      <c r="G83" s="55"/>
      <c r="H83" s="31"/>
      <c r="I83" s="31"/>
      <c r="J83" s="31"/>
      <c r="K83" s="31"/>
      <c r="L83" s="31"/>
      <c r="M83" s="31"/>
    </row>
    <row r="84" spans="1:13" ht="14.25" customHeight="1" x14ac:dyDescent="0.25">
      <c r="A84" s="59">
        <v>7</v>
      </c>
      <c r="B84" s="18"/>
      <c r="C84" s="18"/>
      <c r="D84" s="18"/>
      <c r="E84" s="60">
        <f t="shared" si="15"/>
        <v>0</v>
      </c>
      <c r="F84" s="30"/>
      <c r="G84" s="55"/>
      <c r="H84" s="31"/>
      <c r="I84" s="31"/>
      <c r="J84" s="31"/>
      <c r="K84" s="31"/>
      <c r="L84" s="31"/>
      <c r="M84" s="31"/>
    </row>
    <row r="85" spans="1:13" ht="14.25" customHeight="1" x14ac:dyDescent="0.25">
      <c r="A85" s="59">
        <v>8</v>
      </c>
      <c r="B85" s="18"/>
      <c r="C85" s="18"/>
      <c r="D85" s="18"/>
      <c r="E85" s="60">
        <f t="shared" si="15"/>
        <v>0</v>
      </c>
      <c r="F85" s="30"/>
      <c r="G85" s="55"/>
      <c r="H85" s="31"/>
      <c r="I85" s="31"/>
      <c r="J85" s="31"/>
      <c r="K85" s="31"/>
      <c r="L85" s="31"/>
      <c r="M85" s="31"/>
    </row>
    <row r="86" spans="1:13" ht="14.25" customHeight="1" x14ac:dyDescent="0.25">
      <c r="A86" s="59">
        <v>9</v>
      </c>
      <c r="B86" s="18"/>
      <c r="C86" s="18"/>
      <c r="D86" s="18"/>
      <c r="E86" s="60">
        <f t="shared" si="15"/>
        <v>0</v>
      </c>
      <c r="F86" s="30"/>
      <c r="G86" s="55"/>
      <c r="H86" s="31"/>
      <c r="I86" s="31"/>
      <c r="J86" s="31"/>
      <c r="K86" s="31"/>
      <c r="L86" s="31"/>
      <c r="M86" s="31"/>
    </row>
    <row r="87" spans="1:13" ht="14.25" customHeight="1" x14ac:dyDescent="0.25">
      <c r="A87" s="59">
        <v>10</v>
      </c>
      <c r="B87" s="18"/>
      <c r="C87" s="18"/>
      <c r="D87" s="18"/>
      <c r="E87" s="60">
        <f t="shared" si="15"/>
        <v>0</v>
      </c>
      <c r="F87" s="30"/>
      <c r="G87" s="55"/>
      <c r="H87" s="31"/>
      <c r="I87" s="31"/>
      <c r="J87" s="31"/>
      <c r="K87" s="31"/>
      <c r="L87" s="31"/>
      <c r="M87" s="31"/>
    </row>
    <row r="88" spans="1:13" ht="14.25" customHeight="1" x14ac:dyDescent="0.25">
      <c r="A88" s="59">
        <v>11</v>
      </c>
      <c r="B88" s="18"/>
      <c r="C88" s="18"/>
      <c r="D88" s="18"/>
      <c r="E88" s="60">
        <f t="shared" si="15"/>
        <v>0</v>
      </c>
      <c r="F88" s="30"/>
      <c r="G88" s="55"/>
      <c r="H88" s="31"/>
      <c r="I88" s="31"/>
      <c r="J88" s="31"/>
      <c r="K88" s="31"/>
      <c r="L88" s="31"/>
      <c r="M88" s="31"/>
    </row>
    <row r="89" spans="1:13" ht="14.25" customHeight="1" x14ac:dyDescent="0.25">
      <c r="A89" s="59">
        <v>12</v>
      </c>
      <c r="B89" s="18"/>
      <c r="C89" s="18"/>
      <c r="D89" s="18"/>
      <c r="E89" s="60">
        <f t="shared" si="15"/>
        <v>0</v>
      </c>
      <c r="F89" s="30"/>
      <c r="G89" s="55"/>
      <c r="H89" s="31"/>
      <c r="I89" s="31"/>
      <c r="J89" s="31"/>
      <c r="K89" s="31"/>
      <c r="L89" s="31"/>
      <c r="M89" s="31"/>
    </row>
    <row r="90" spans="1:13" ht="14.25" customHeight="1" x14ac:dyDescent="0.25">
      <c r="A90" s="36" t="s">
        <v>76</v>
      </c>
      <c r="B90" s="54">
        <f>SUM(B78:B89)</f>
        <v>0</v>
      </c>
      <c r="C90" s="54">
        <f>SUM(C78:C89)</f>
        <v>0</v>
      </c>
      <c r="D90" s="54">
        <f>SUM(D78:D89)</f>
        <v>0</v>
      </c>
      <c r="E90" s="61">
        <f>SUM(E78:E89)</f>
        <v>0</v>
      </c>
      <c r="F90" s="30"/>
      <c r="G90" s="55"/>
      <c r="H90" s="31"/>
      <c r="I90" s="31"/>
      <c r="J90" s="31"/>
      <c r="K90" s="31"/>
      <c r="L90" s="31"/>
      <c r="M90" s="31"/>
    </row>
    <row r="91" spans="1:13" ht="14.25" customHeight="1" x14ac:dyDescent="0.25">
      <c r="F91" s="30"/>
      <c r="G91" s="55"/>
      <c r="H91" s="31"/>
      <c r="I91" s="31"/>
      <c r="J91" s="31"/>
      <c r="K91" s="31"/>
      <c r="L91" s="31"/>
      <c r="M91" s="31"/>
    </row>
    <row r="92" spans="1:13" ht="14.25" customHeight="1" x14ac:dyDescent="0.25">
      <c r="A92" s="90" t="s">
        <v>85</v>
      </c>
      <c r="B92" s="90"/>
      <c r="C92" s="90"/>
      <c r="D92" s="90"/>
      <c r="E92" s="90"/>
      <c r="F92" s="91"/>
      <c r="G92" s="55"/>
      <c r="H92" s="31"/>
      <c r="I92" s="31"/>
      <c r="J92" s="31"/>
      <c r="K92" s="31"/>
      <c r="L92" s="31"/>
      <c r="M92" s="31"/>
    </row>
    <row r="93" spans="1:13" ht="14.25" customHeight="1" x14ac:dyDescent="0.25">
      <c r="A93" s="62" t="s">
        <v>54</v>
      </c>
      <c r="B93" s="63" t="s">
        <v>63</v>
      </c>
      <c r="C93" s="63" t="s">
        <v>86</v>
      </c>
      <c r="D93" s="63" t="s">
        <v>70</v>
      </c>
      <c r="E93" s="63" t="s">
        <v>42</v>
      </c>
      <c r="F93" s="64" t="s">
        <v>43</v>
      </c>
      <c r="G93" s="55"/>
      <c r="H93" s="31"/>
      <c r="I93" s="31"/>
      <c r="J93" s="31"/>
      <c r="K93" s="31"/>
      <c r="L93" s="31"/>
      <c r="M93" s="31"/>
    </row>
    <row r="94" spans="1:13" ht="14.25" customHeight="1" x14ac:dyDescent="0.25">
      <c r="A94" s="53">
        <v>1</v>
      </c>
      <c r="B94" s="18"/>
      <c r="C94" s="18">
        <f>B94</f>
        <v>0</v>
      </c>
      <c r="D94" s="18"/>
      <c r="E94" s="18"/>
      <c r="F94" s="60">
        <f t="shared" ref="F94:F105" si="16">D94-E94</f>
        <v>0</v>
      </c>
      <c r="G94" s="55"/>
      <c r="H94" s="31"/>
      <c r="I94" s="31"/>
      <c r="J94" s="31"/>
      <c r="K94" s="31"/>
      <c r="L94" s="31"/>
      <c r="M94" s="31"/>
    </row>
    <row r="95" spans="1:13" ht="14.25" customHeight="1" x14ac:dyDescent="0.25">
      <c r="A95" s="53">
        <v>2</v>
      </c>
      <c r="B95" s="18"/>
      <c r="C95" s="18">
        <f t="shared" ref="C95:C105" si="17">B95</f>
        <v>0</v>
      </c>
      <c r="D95" s="18"/>
      <c r="E95" s="18"/>
      <c r="F95" s="60">
        <f t="shared" si="16"/>
        <v>0</v>
      </c>
      <c r="G95" s="55"/>
      <c r="H95" s="31"/>
      <c r="I95" s="31"/>
      <c r="J95" s="31"/>
      <c r="K95" s="31"/>
      <c r="L95" s="31"/>
      <c r="M95" s="31"/>
    </row>
    <row r="96" spans="1:13" ht="14.25" customHeight="1" x14ac:dyDescent="0.25">
      <c r="A96" s="53">
        <v>3</v>
      </c>
      <c r="B96" s="18"/>
      <c r="C96" s="18">
        <f t="shared" si="17"/>
        <v>0</v>
      </c>
      <c r="D96" s="18"/>
      <c r="E96" s="18"/>
      <c r="F96" s="60">
        <f t="shared" si="16"/>
        <v>0</v>
      </c>
      <c r="G96" s="55"/>
      <c r="H96" s="31"/>
      <c r="I96" s="31"/>
      <c r="J96" s="31"/>
      <c r="K96" s="31"/>
      <c r="L96" s="31"/>
      <c r="M96" s="31"/>
    </row>
    <row r="97" spans="1:13" ht="14.25" customHeight="1" x14ac:dyDescent="0.25">
      <c r="A97" s="53">
        <v>4</v>
      </c>
      <c r="B97" s="18"/>
      <c r="C97" s="18">
        <f t="shared" si="17"/>
        <v>0</v>
      </c>
      <c r="D97" s="18"/>
      <c r="E97" s="18"/>
      <c r="F97" s="60">
        <f t="shared" si="16"/>
        <v>0</v>
      </c>
      <c r="G97" s="55"/>
      <c r="H97" s="31"/>
      <c r="I97" s="31"/>
      <c r="J97" s="31"/>
      <c r="K97" s="31"/>
      <c r="L97" s="31"/>
      <c r="M97" s="31"/>
    </row>
    <row r="98" spans="1:13" ht="14.25" customHeight="1" x14ac:dyDescent="0.25">
      <c r="A98" s="53">
        <v>5</v>
      </c>
      <c r="B98" s="18"/>
      <c r="C98" s="18">
        <f t="shared" si="17"/>
        <v>0</v>
      </c>
      <c r="D98" s="18"/>
      <c r="E98" s="18"/>
      <c r="F98" s="60">
        <f t="shared" si="16"/>
        <v>0</v>
      </c>
      <c r="G98" s="55"/>
      <c r="H98" s="31"/>
      <c r="I98" s="31"/>
      <c r="J98" s="31"/>
      <c r="K98" s="31"/>
      <c r="L98" s="31"/>
      <c r="M98" s="31"/>
    </row>
    <row r="99" spans="1:13" ht="14.25" customHeight="1" x14ac:dyDescent="0.25">
      <c r="A99" s="53">
        <v>6</v>
      </c>
      <c r="B99" s="18"/>
      <c r="C99" s="18">
        <f t="shared" si="17"/>
        <v>0</v>
      </c>
      <c r="D99" s="18"/>
      <c r="E99" s="18"/>
      <c r="F99" s="60">
        <f t="shared" si="16"/>
        <v>0</v>
      </c>
      <c r="G99" s="55"/>
      <c r="H99" s="31"/>
      <c r="I99" s="31"/>
      <c r="J99" s="31"/>
      <c r="K99" s="31"/>
      <c r="L99" s="31"/>
      <c r="M99" s="31"/>
    </row>
    <row r="100" spans="1:13" ht="14.25" customHeight="1" x14ac:dyDescent="0.25">
      <c r="A100" s="53">
        <v>7</v>
      </c>
      <c r="B100" s="18"/>
      <c r="C100" s="18">
        <f t="shared" si="17"/>
        <v>0</v>
      </c>
      <c r="D100" s="18"/>
      <c r="E100" s="18"/>
      <c r="F100" s="60">
        <f t="shared" si="16"/>
        <v>0</v>
      </c>
      <c r="G100" s="55"/>
      <c r="H100" s="31"/>
      <c r="I100" s="31"/>
      <c r="J100" s="31"/>
      <c r="K100" s="31"/>
      <c r="L100" s="31"/>
      <c r="M100" s="31"/>
    </row>
    <row r="101" spans="1:13" ht="14.25" customHeight="1" x14ac:dyDescent="0.25">
      <c r="A101" s="53">
        <v>8</v>
      </c>
      <c r="B101" s="18"/>
      <c r="C101" s="18">
        <f t="shared" si="17"/>
        <v>0</v>
      </c>
      <c r="D101" s="18"/>
      <c r="E101" s="18"/>
      <c r="F101" s="60">
        <f t="shared" si="16"/>
        <v>0</v>
      </c>
      <c r="G101" s="55"/>
      <c r="H101" s="31"/>
      <c r="I101" s="31"/>
      <c r="J101" s="31"/>
      <c r="K101" s="31"/>
      <c r="L101" s="31"/>
      <c r="M101" s="31"/>
    </row>
    <row r="102" spans="1:13" ht="14.25" customHeight="1" x14ac:dyDescent="0.25">
      <c r="A102" s="53">
        <v>9</v>
      </c>
      <c r="B102" s="18"/>
      <c r="C102" s="18">
        <f t="shared" si="17"/>
        <v>0</v>
      </c>
      <c r="D102" s="18"/>
      <c r="E102" s="18"/>
      <c r="F102" s="60">
        <f t="shared" si="16"/>
        <v>0</v>
      </c>
      <c r="G102" s="55"/>
      <c r="H102" s="31"/>
      <c r="I102" s="31"/>
      <c r="J102" s="31"/>
      <c r="K102" s="31"/>
      <c r="L102" s="31"/>
      <c r="M102" s="31"/>
    </row>
    <row r="103" spans="1:13" ht="14.25" customHeight="1" x14ac:dyDescent="0.25">
      <c r="A103" s="53">
        <v>10</v>
      </c>
      <c r="B103" s="18"/>
      <c r="C103" s="18">
        <f t="shared" si="17"/>
        <v>0</v>
      </c>
      <c r="D103" s="18"/>
      <c r="E103" s="18"/>
      <c r="F103" s="60">
        <f t="shared" si="16"/>
        <v>0</v>
      </c>
      <c r="G103" s="55"/>
      <c r="H103" s="31"/>
      <c r="I103" s="31"/>
      <c r="J103" s="31"/>
      <c r="K103" s="31"/>
      <c r="L103" s="31"/>
      <c r="M103" s="31"/>
    </row>
    <row r="104" spans="1:13" ht="14.25" customHeight="1" x14ac:dyDescent="0.25">
      <c r="A104" s="53">
        <v>11</v>
      </c>
      <c r="B104" s="18"/>
      <c r="C104" s="18">
        <f t="shared" si="17"/>
        <v>0</v>
      </c>
      <c r="D104" s="18"/>
      <c r="E104" s="18"/>
      <c r="F104" s="60">
        <f t="shared" si="16"/>
        <v>0</v>
      </c>
      <c r="G104" s="55"/>
      <c r="H104" s="31"/>
      <c r="I104" s="31"/>
      <c r="J104" s="31"/>
      <c r="K104" s="31"/>
      <c r="L104" s="31"/>
      <c r="M104" s="31"/>
    </row>
    <row r="105" spans="1:13" ht="14.25" customHeight="1" x14ac:dyDescent="0.25">
      <c r="A105" s="53">
        <v>12</v>
      </c>
      <c r="B105" s="18"/>
      <c r="C105" s="18">
        <f t="shared" si="17"/>
        <v>0</v>
      </c>
      <c r="D105" s="18"/>
      <c r="E105" s="18"/>
      <c r="F105" s="60">
        <f t="shared" si="16"/>
        <v>0</v>
      </c>
      <c r="G105" s="55"/>
      <c r="H105" s="31"/>
      <c r="I105" s="31"/>
      <c r="J105" s="31"/>
      <c r="K105" s="31"/>
      <c r="L105" s="31"/>
      <c r="M105" s="31"/>
    </row>
    <row r="106" spans="1:13" ht="14.25" customHeight="1" x14ac:dyDescent="0.25">
      <c r="A106" s="36" t="s">
        <v>76</v>
      </c>
      <c r="B106" s="54">
        <f>SUM(B94:B105)</f>
        <v>0</v>
      </c>
      <c r="C106" s="54">
        <f>SUM(C94:C105)</f>
        <v>0</v>
      </c>
      <c r="D106" s="54">
        <f>SUM(D94:D105)</f>
        <v>0</v>
      </c>
      <c r="E106" s="54">
        <f>SUM(E94:E105)</f>
        <v>0</v>
      </c>
      <c r="F106" s="61">
        <f>SUM(F94:F105)</f>
        <v>0</v>
      </c>
      <c r="G106" s="55"/>
      <c r="H106" s="31"/>
      <c r="I106" s="31"/>
      <c r="J106" s="31"/>
      <c r="K106" s="31"/>
      <c r="L106" s="31"/>
      <c r="M106" s="31"/>
    </row>
    <row r="107" spans="1:13" ht="14.25" customHeight="1" x14ac:dyDescent="0.25">
      <c r="G107" s="55"/>
      <c r="H107" s="31"/>
      <c r="I107" s="31"/>
      <c r="J107" s="31"/>
      <c r="K107" s="31"/>
      <c r="L107" s="31"/>
      <c r="M107" s="31"/>
    </row>
    <row r="108" spans="1:13" ht="14.25" customHeight="1" x14ac:dyDescent="0.25">
      <c r="A108" s="92" t="s">
        <v>90</v>
      </c>
      <c r="B108" s="92"/>
      <c r="C108" s="92"/>
      <c r="D108" s="92"/>
      <c r="E108" s="93"/>
      <c r="G108" s="55"/>
      <c r="H108" s="31"/>
      <c r="I108" s="31"/>
      <c r="J108" s="31"/>
      <c r="K108" s="31"/>
      <c r="L108" s="31"/>
      <c r="M108" s="31"/>
    </row>
    <row r="109" spans="1:13" ht="14.25" customHeight="1" x14ac:dyDescent="0.25">
      <c r="A109" s="65" t="s">
        <v>56</v>
      </c>
      <c r="B109" s="66" t="s">
        <v>74</v>
      </c>
      <c r="C109" s="66" t="s">
        <v>71</v>
      </c>
      <c r="D109" s="66" t="s">
        <v>42</v>
      </c>
      <c r="E109" s="67" t="s">
        <v>43</v>
      </c>
      <c r="G109" s="68"/>
      <c r="H109" s="69"/>
      <c r="I109" s="69"/>
      <c r="J109" s="69"/>
      <c r="K109" s="69"/>
      <c r="L109" s="69"/>
      <c r="M109" s="69"/>
    </row>
    <row r="110" spans="1:13" ht="14.25" customHeight="1" x14ac:dyDescent="0.25">
      <c r="A110" s="53">
        <v>1</v>
      </c>
      <c r="B110" s="18"/>
      <c r="C110" s="18"/>
      <c r="D110" s="18"/>
      <c r="E110" s="60">
        <f>C110-D110</f>
        <v>0</v>
      </c>
      <c r="G110" s="30"/>
      <c r="H110" s="30"/>
      <c r="I110" s="30"/>
      <c r="J110" s="30"/>
      <c r="K110" s="30"/>
      <c r="L110" s="30"/>
      <c r="M110" s="30"/>
    </row>
    <row r="111" spans="1:13" ht="14.25" customHeight="1" x14ac:dyDescent="0.25">
      <c r="A111" s="53">
        <v>2</v>
      </c>
      <c r="B111" s="18"/>
      <c r="C111" s="18"/>
      <c r="D111" s="18"/>
      <c r="E111" s="60">
        <f t="shared" ref="E111:E121" si="18">C111-D111</f>
        <v>0</v>
      </c>
      <c r="G111" s="30"/>
      <c r="H111" s="30"/>
      <c r="I111" s="30"/>
      <c r="J111" s="30"/>
      <c r="K111" s="30"/>
      <c r="L111" s="30"/>
      <c r="M111" s="30"/>
    </row>
    <row r="112" spans="1:13" ht="14.25" customHeight="1" x14ac:dyDescent="0.25">
      <c r="A112" s="53">
        <v>3</v>
      </c>
      <c r="B112" s="18"/>
      <c r="C112" s="18"/>
      <c r="D112" s="18"/>
      <c r="E112" s="60">
        <f t="shared" si="18"/>
        <v>0</v>
      </c>
      <c r="G112" s="30"/>
      <c r="H112" s="30"/>
      <c r="I112" s="30"/>
      <c r="J112" s="30"/>
      <c r="K112" s="30"/>
      <c r="L112" s="30"/>
      <c r="M112" s="30"/>
    </row>
    <row r="113" spans="1:13" ht="14.25" customHeight="1" x14ac:dyDescent="0.25">
      <c r="A113" s="53">
        <v>4</v>
      </c>
      <c r="B113" s="18"/>
      <c r="C113" s="18"/>
      <c r="D113" s="18"/>
      <c r="E113" s="60">
        <f t="shared" si="18"/>
        <v>0</v>
      </c>
      <c r="G113" s="30"/>
      <c r="H113" s="30"/>
      <c r="I113" s="30"/>
      <c r="J113" s="30"/>
      <c r="K113" s="30"/>
      <c r="L113" s="30"/>
      <c r="M113" s="30"/>
    </row>
    <row r="114" spans="1:13" ht="14.25" customHeight="1" x14ac:dyDescent="0.25">
      <c r="A114" s="53">
        <v>5</v>
      </c>
      <c r="B114" s="18"/>
      <c r="C114" s="18"/>
      <c r="D114" s="18"/>
      <c r="E114" s="60">
        <f t="shared" si="18"/>
        <v>0</v>
      </c>
      <c r="G114" s="30"/>
      <c r="H114" s="30"/>
      <c r="I114" s="30"/>
      <c r="J114" s="30"/>
      <c r="K114" s="30"/>
      <c r="L114" s="30"/>
      <c r="M114" s="30"/>
    </row>
    <row r="115" spans="1:13" ht="14.25" customHeight="1" x14ac:dyDescent="0.25">
      <c r="A115" s="53">
        <v>6</v>
      </c>
      <c r="B115" s="18"/>
      <c r="C115" s="18"/>
      <c r="D115" s="18"/>
      <c r="E115" s="60">
        <f t="shared" si="18"/>
        <v>0</v>
      </c>
      <c r="G115" s="30"/>
      <c r="H115" s="30"/>
      <c r="I115" s="30"/>
      <c r="J115" s="30"/>
      <c r="K115" s="30"/>
      <c r="L115" s="30"/>
      <c r="M115" s="30"/>
    </row>
    <row r="116" spans="1:13" ht="14.25" customHeight="1" x14ac:dyDescent="0.25">
      <c r="A116" s="53">
        <v>7</v>
      </c>
      <c r="B116" s="18"/>
      <c r="C116" s="18"/>
      <c r="D116" s="18"/>
      <c r="E116" s="60">
        <f t="shared" si="18"/>
        <v>0</v>
      </c>
      <c r="G116" s="30"/>
      <c r="H116" s="30"/>
      <c r="I116" s="30"/>
      <c r="J116" s="30"/>
      <c r="K116" s="30"/>
      <c r="L116" s="30"/>
      <c r="M116" s="30"/>
    </row>
    <row r="117" spans="1:13" ht="14.25" customHeight="1" x14ac:dyDescent="0.25">
      <c r="A117" s="53">
        <v>8</v>
      </c>
      <c r="B117" s="18"/>
      <c r="C117" s="18"/>
      <c r="D117" s="18"/>
      <c r="E117" s="60">
        <f t="shared" si="18"/>
        <v>0</v>
      </c>
      <c r="G117" s="30"/>
      <c r="H117" s="30"/>
      <c r="I117" s="30"/>
      <c r="J117" s="30"/>
      <c r="K117" s="30"/>
      <c r="L117" s="30"/>
      <c r="M117" s="30"/>
    </row>
    <row r="118" spans="1:13" ht="14.25" customHeight="1" x14ac:dyDescent="0.25">
      <c r="A118" s="53">
        <v>9</v>
      </c>
      <c r="B118" s="18"/>
      <c r="C118" s="18"/>
      <c r="D118" s="18"/>
      <c r="E118" s="60">
        <f t="shared" si="18"/>
        <v>0</v>
      </c>
      <c r="G118" s="30"/>
      <c r="H118" s="30"/>
      <c r="I118" s="30"/>
      <c r="J118" s="30"/>
      <c r="K118" s="30"/>
      <c r="L118" s="30"/>
      <c r="M118" s="30"/>
    </row>
    <row r="119" spans="1:13" ht="14.25" customHeight="1" x14ac:dyDescent="0.25">
      <c r="A119" s="53">
        <v>10</v>
      </c>
      <c r="B119" s="18"/>
      <c r="C119" s="18"/>
      <c r="D119" s="18"/>
      <c r="E119" s="60">
        <f t="shared" si="18"/>
        <v>0</v>
      </c>
      <c r="G119" s="30"/>
      <c r="H119" s="30"/>
      <c r="I119" s="30"/>
      <c r="J119" s="30"/>
      <c r="K119" s="30"/>
      <c r="L119" s="30"/>
      <c r="M119" s="30"/>
    </row>
    <row r="120" spans="1:13" ht="14.25" customHeight="1" x14ac:dyDescent="0.25">
      <c r="A120" s="53">
        <v>11</v>
      </c>
      <c r="B120" s="18"/>
      <c r="C120" s="18"/>
      <c r="D120" s="18"/>
      <c r="E120" s="60">
        <f t="shared" si="18"/>
        <v>0</v>
      </c>
      <c r="G120" s="30"/>
      <c r="H120" s="30"/>
      <c r="I120" s="30"/>
      <c r="J120" s="30"/>
      <c r="K120" s="30"/>
      <c r="L120" s="30"/>
      <c r="M120" s="30"/>
    </row>
    <row r="121" spans="1:13" ht="14.25" customHeight="1" x14ac:dyDescent="0.25">
      <c r="A121" s="53">
        <v>12</v>
      </c>
      <c r="B121" s="18"/>
      <c r="C121" s="18"/>
      <c r="D121" s="18"/>
      <c r="E121" s="60">
        <f t="shared" si="18"/>
        <v>0</v>
      </c>
      <c r="G121" s="30"/>
      <c r="H121" s="30"/>
      <c r="I121" s="30"/>
      <c r="J121" s="30"/>
      <c r="K121" s="30"/>
      <c r="L121" s="30"/>
      <c r="M121" s="30"/>
    </row>
    <row r="122" spans="1:13" ht="14.25" customHeight="1" x14ac:dyDescent="0.25">
      <c r="A122" s="70" t="s">
        <v>48</v>
      </c>
      <c r="B122" s="71">
        <f>SUM(B110:B121)</f>
        <v>0</v>
      </c>
      <c r="C122" s="71">
        <f>SUM(C110:C121)</f>
        <v>0</v>
      </c>
      <c r="D122" s="71">
        <f>SUM(D110:D121)</f>
        <v>0</v>
      </c>
      <c r="E122" s="72">
        <f>SUM(E110:E121)</f>
        <v>0</v>
      </c>
      <c r="G122" s="30"/>
      <c r="H122" s="30"/>
      <c r="I122" s="30"/>
      <c r="J122" s="30"/>
      <c r="K122" s="30"/>
      <c r="L122" s="30"/>
      <c r="M122" s="30"/>
    </row>
    <row r="123" spans="1:13" ht="14.25" customHeight="1" x14ac:dyDescent="0.25">
      <c r="A123" s="30"/>
      <c r="B123" s="30"/>
      <c r="C123" s="30"/>
      <c r="D123" s="30"/>
      <c r="E123" s="30"/>
      <c r="G123" s="30"/>
      <c r="H123" s="30"/>
      <c r="I123" s="30"/>
      <c r="J123" s="30"/>
      <c r="K123" s="30"/>
      <c r="L123" s="30"/>
      <c r="M123" s="30"/>
    </row>
    <row r="124" spans="1:13" ht="14.25" customHeight="1" x14ac:dyDescent="0.25">
      <c r="A124" s="94" t="s">
        <v>96</v>
      </c>
      <c r="B124" s="94"/>
      <c r="C124" s="94"/>
      <c r="D124" s="94"/>
      <c r="E124" s="94"/>
      <c r="F124" s="94"/>
      <c r="G124" s="95"/>
      <c r="H124" s="30"/>
      <c r="I124" s="30"/>
      <c r="J124" s="30"/>
      <c r="K124" s="30"/>
      <c r="L124" s="30"/>
      <c r="M124" s="30"/>
    </row>
    <row r="125" spans="1:13" ht="14.25" customHeight="1" x14ac:dyDescent="0.25">
      <c r="A125" s="73" t="s">
        <v>91</v>
      </c>
      <c r="B125" s="73" t="s">
        <v>103</v>
      </c>
      <c r="C125" s="73" t="s">
        <v>56</v>
      </c>
      <c r="D125" s="74" t="s">
        <v>57</v>
      </c>
      <c r="E125" s="74" t="s">
        <v>58</v>
      </c>
      <c r="F125" s="74" t="s">
        <v>42</v>
      </c>
      <c r="G125" s="75" t="s">
        <v>43</v>
      </c>
      <c r="H125" s="30"/>
      <c r="I125" s="30"/>
      <c r="J125" s="30"/>
      <c r="K125" s="30"/>
      <c r="L125" s="30"/>
      <c r="M125" s="30"/>
    </row>
    <row r="126" spans="1:13" ht="14.25" customHeight="1" x14ac:dyDescent="0.25">
      <c r="A126" s="53"/>
      <c r="B126" s="76"/>
      <c r="C126" s="53"/>
      <c r="D126" s="18"/>
      <c r="E126" s="18"/>
      <c r="F126" s="18"/>
      <c r="G126" s="77">
        <f t="shared" ref="G126:G131" si="19">E126-F126</f>
        <v>0</v>
      </c>
      <c r="H126" s="30"/>
      <c r="I126" s="30"/>
      <c r="J126" s="30"/>
      <c r="K126" s="30"/>
      <c r="L126" s="30"/>
      <c r="M126" s="30"/>
    </row>
    <row r="127" spans="1:13" ht="14.25" customHeight="1" x14ac:dyDescent="0.25">
      <c r="A127" s="53"/>
      <c r="B127" s="76"/>
      <c r="C127" s="53"/>
      <c r="D127" s="18"/>
      <c r="E127" s="18"/>
      <c r="F127" s="18"/>
      <c r="G127" s="77">
        <f t="shared" si="19"/>
        <v>0</v>
      </c>
      <c r="H127" s="30"/>
      <c r="I127" s="30"/>
      <c r="J127" s="30"/>
      <c r="K127" s="30"/>
      <c r="L127" s="30"/>
      <c r="M127" s="30"/>
    </row>
    <row r="128" spans="1:13" ht="14.25" customHeight="1" x14ac:dyDescent="0.25">
      <c r="A128" s="53"/>
      <c r="B128" s="76"/>
      <c r="C128" s="53"/>
      <c r="D128" s="18"/>
      <c r="E128" s="18"/>
      <c r="F128" s="18"/>
      <c r="G128" s="77">
        <f t="shared" si="19"/>
        <v>0</v>
      </c>
      <c r="H128" s="30"/>
      <c r="I128" s="30"/>
      <c r="J128" s="30"/>
      <c r="K128" s="30"/>
      <c r="L128" s="30"/>
      <c r="M128" s="30"/>
    </row>
    <row r="129" spans="1:13" ht="14.25" customHeight="1" x14ac:dyDescent="0.25">
      <c r="A129" s="53"/>
      <c r="B129" s="76"/>
      <c r="C129" s="53"/>
      <c r="D129" s="18"/>
      <c r="E129" s="18"/>
      <c r="F129" s="18"/>
      <c r="G129" s="77">
        <f t="shared" si="19"/>
        <v>0</v>
      </c>
      <c r="H129" s="30"/>
      <c r="I129" s="30"/>
      <c r="J129" s="30"/>
      <c r="K129" s="30"/>
      <c r="L129" s="30"/>
      <c r="M129" s="30"/>
    </row>
    <row r="130" spans="1:13" ht="14.25" customHeight="1" x14ac:dyDescent="0.25">
      <c r="A130" s="53"/>
      <c r="B130" s="76"/>
      <c r="C130" s="53"/>
      <c r="D130" s="18"/>
      <c r="E130" s="18"/>
      <c r="F130" s="18"/>
      <c r="G130" s="77">
        <f t="shared" si="19"/>
        <v>0</v>
      </c>
      <c r="H130" s="30"/>
      <c r="I130" s="30"/>
      <c r="J130" s="30"/>
      <c r="K130" s="30"/>
      <c r="L130" s="30"/>
      <c r="M130" s="30"/>
    </row>
    <row r="131" spans="1:13" ht="14.25" customHeight="1" x14ac:dyDescent="0.25">
      <c r="A131" s="53"/>
      <c r="B131" s="76"/>
      <c r="C131" s="53"/>
      <c r="D131" s="18"/>
      <c r="E131" s="18"/>
      <c r="F131" s="18"/>
      <c r="G131" s="77">
        <f t="shared" si="19"/>
        <v>0</v>
      </c>
      <c r="H131" s="30"/>
      <c r="I131" s="30"/>
      <c r="J131" s="30"/>
      <c r="K131" s="30"/>
      <c r="L131" s="30"/>
      <c r="M131" s="30"/>
    </row>
    <row r="132" spans="1:13" ht="14.25" customHeight="1" x14ac:dyDescent="0.25">
      <c r="A132" s="78" t="s">
        <v>48</v>
      </c>
      <c r="B132" s="79"/>
      <c r="C132" s="70"/>
      <c r="D132" s="71">
        <f>SUM(D126:D131)</f>
        <v>0</v>
      </c>
      <c r="E132" s="71">
        <f>SUM(E126:E131)</f>
        <v>0</v>
      </c>
      <c r="F132" s="71">
        <f>SUM(F126:F131)</f>
        <v>0</v>
      </c>
      <c r="G132" s="72">
        <f>SUM(G126:G131)</f>
        <v>0</v>
      </c>
      <c r="H132" s="30"/>
      <c r="I132" s="30"/>
      <c r="J132" s="30"/>
      <c r="K132" s="30"/>
      <c r="L132" s="30"/>
      <c r="M132" s="30"/>
    </row>
    <row r="140" spans="1:13" ht="14.25" customHeight="1" x14ac:dyDescent="0.25">
      <c r="G140" s="30"/>
      <c r="H140" s="30"/>
      <c r="I140" s="30"/>
      <c r="J140" s="30"/>
      <c r="K140" s="30"/>
      <c r="L140" s="30"/>
      <c r="M140" s="30"/>
    </row>
    <row r="141" spans="1:13" ht="14.25" customHeight="1" x14ac:dyDescent="0.25">
      <c r="G141" s="30"/>
      <c r="H141" s="30"/>
      <c r="I141" s="30"/>
      <c r="J141" s="30"/>
      <c r="K141" s="30"/>
      <c r="L141" s="30"/>
      <c r="M141" s="30"/>
    </row>
    <row r="142" spans="1:13" ht="14.25" customHeight="1" x14ac:dyDescent="0.25">
      <c r="G142" s="30"/>
      <c r="H142" s="30"/>
      <c r="I142" s="30"/>
      <c r="J142" s="30"/>
      <c r="K142" s="30"/>
      <c r="L142" s="30"/>
      <c r="M142" s="30"/>
    </row>
    <row r="143" spans="1:13" ht="14.25" customHeight="1" x14ac:dyDescent="0.25">
      <c r="G143" s="30"/>
      <c r="H143" s="30"/>
      <c r="I143" s="30"/>
      <c r="J143" s="30"/>
      <c r="K143" s="30"/>
      <c r="L143" s="30"/>
      <c r="M143" s="30"/>
    </row>
    <row r="144" spans="1:13" ht="14.25" customHeight="1" x14ac:dyDescent="0.25">
      <c r="G144" s="30"/>
      <c r="H144" s="30"/>
      <c r="I144" s="30"/>
      <c r="J144" s="30"/>
      <c r="K144" s="30"/>
      <c r="L144" s="30"/>
      <c r="M144" s="30"/>
    </row>
    <row r="145" spans="7:13" ht="14.25" customHeight="1" x14ac:dyDescent="0.25">
      <c r="G145" s="30"/>
      <c r="H145" s="30"/>
      <c r="I145" s="30"/>
      <c r="J145" s="30"/>
      <c r="K145" s="30"/>
      <c r="L145" s="30"/>
      <c r="M145" s="30"/>
    </row>
    <row r="146" spans="7:13" ht="14.25" customHeight="1" x14ac:dyDescent="0.25">
      <c r="G146" s="30"/>
      <c r="H146" s="30"/>
      <c r="I146" s="30"/>
      <c r="J146" s="30"/>
      <c r="K146" s="30"/>
      <c r="L146" s="30"/>
      <c r="M146" s="30"/>
    </row>
    <row r="147" spans="7:13" ht="14.25" customHeight="1" x14ac:dyDescent="0.25">
      <c r="G147" s="30"/>
      <c r="H147" s="30"/>
      <c r="I147" s="30"/>
      <c r="J147" s="30"/>
      <c r="K147" s="30"/>
      <c r="L147" s="30"/>
      <c r="M147" s="30"/>
    </row>
    <row r="148" spans="7:13" ht="14.25" customHeight="1" x14ac:dyDescent="0.25">
      <c r="G148" s="30"/>
      <c r="H148" s="30"/>
      <c r="I148" s="30"/>
      <c r="J148" s="30"/>
      <c r="K148" s="30"/>
      <c r="L148" s="30"/>
      <c r="M148" s="30"/>
    </row>
    <row r="149" spans="7:13" ht="14.25" customHeight="1" x14ac:dyDescent="0.25">
      <c r="G149" s="30"/>
      <c r="H149" s="30"/>
      <c r="I149" s="30"/>
      <c r="J149" s="30"/>
      <c r="K149" s="30"/>
      <c r="L149" s="30"/>
      <c r="M149" s="30"/>
    </row>
    <row r="162" spans="5:6" ht="14.25" customHeight="1" x14ac:dyDescent="0.25">
      <c r="E162" s="80"/>
      <c r="F162" s="80"/>
    </row>
  </sheetData>
  <sheetProtection algorithmName="SHA-512" hashValue="padVNtmZmtnSD2yr0Uaf6Qp4ZQaPvfpb7/vHvm3I3g/bcW/cFMEFkgw2UY+BAAsZzka8v2ud3LYJmWRlGnAGsg==" saltValue="uwzTJBEM7WtQ8O5ChbLy+A==" spinCount="100000" sheet="1" formatCells="0" formatColumns="0" formatRows="0" insertColumns="0" insertRows="0" deleteColumns="0" deleteRows="0" autoFilter="0"/>
  <mergeCells count="43">
    <mergeCell ref="F1:J8"/>
    <mergeCell ref="A1:E4"/>
    <mergeCell ref="A5:A6"/>
    <mergeCell ref="B5:B6"/>
    <mergeCell ref="C5:C6"/>
    <mergeCell ref="D5:D6"/>
    <mergeCell ref="E5:E6"/>
    <mergeCell ref="F19:G19"/>
    <mergeCell ref="F9:J9"/>
    <mergeCell ref="F10:G10"/>
    <mergeCell ref="F11:G11"/>
    <mergeCell ref="F12:G12"/>
    <mergeCell ref="F13:G13"/>
    <mergeCell ref="F14:G14"/>
    <mergeCell ref="F15:G15"/>
    <mergeCell ref="F16:G16"/>
    <mergeCell ref="F17:G17"/>
    <mergeCell ref="F18:J18"/>
    <mergeCell ref="G32:G33"/>
    <mergeCell ref="I33:I34"/>
    <mergeCell ref="J33:J34"/>
    <mergeCell ref="F28:G28"/>
    <mergeCell ref="F20:G20"/>
    <mergeCell ref="F21:G21"/>
    <mergeCell ref="F22:G22"/>
    <mergeCell ref="F23:G23"/>
    <mergeCell ref="F24:G24"/>
    <mergeCell ref="F25:G25"/>
    <mergeCell ref="F26:G26"/>
    <mergeCell ref="F27:G27"/>
    <mergeCell ref="F29:J29"/>
    <mergeCell ref="I31:I32"/>
    <mergeCell ref="J31:J32"/>
    <mergeCell ref="F32:F33"/>
    <mergeCell ref="A76:E76"/>
    <mergeCell ref="A92:F92"/>
    <mergeCell ref="A108:E108"/>
    <mergeCell ref="A124:G124"/>
    <mergeCell ref="A42:G42"/>
    <mergeCell ref="A50:G50"/>
    <mergeCell ref="A58:G58"/>
    <mergeCell ref="A68:E68"/>
    <mergeCell ref="F68:G68"/>
  </mergeCells>
  <conditionalFormatting sqref="B126:B132">
    <cfRule type="duplicateValues" dxfId="0" priority="1"/>
  </conditionalFormatting>
  <pageMargins left="1.2" right="1.1000000000000001" top="1.75" bottom="1" header="0.4" footer="1"/>
  <pageSetup orientation="portrait" horizontalDpi="4294967295" verticalDpi="4294967295" r:id="rId1"/>
  <headerFooter>
    <oddHeader>&amp;C&amp;G</oddHeader>
  </headerFooter>
  <drawing r:id="rId2"/>
  <legacyDrawing r:id="rId3"/>
  <legacyDrawingHF r:id="rId4"/>
  <tableParts count="2"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77A1-EA05-40FD-9689-6DAC73876791}">
  <dimension ref="A1:C28"/>
  <sheetViews>
    <sheetView showGridLines="0" rightToLeft="1" tabSelected="1" zoomScale="70" zoomScaleNormal="70" workbookViewId="0">
      <selection activeCell="S44" sqref="S44"/>
    </sheetView>
  </sheetViews>
  <sheetFormatPr defaultRowHeight="12.75" x14ac:dyDescent="0.2"/>
  <cols>
    <col min="1" max="1" width="3" style="191" customWidth="1"/>
    <col min="2" max="2" width="76" style="191" customWidth="1"/>
    <col min="3" max="16384" width="9.140625" style="191"/>
  </cols>
  <sheetData>
    <row r="1" spans="1:3" ht="32.1" customHeight="1" x14ac:dyDescent="0.2">
      <c r="A1" s="189"/>
      <c r="B1" s="190"/>
      <c r="C1" s="189"/>
    </row>
    <row r="2" spans="1:3" x14ac:dyDescent="0.2">
      <c r="A2" s="189"/>
      <c r="B2" s="190"/>
      <c r="C2" s="189"/>
    </row>
    <row r="3" spans="1:3" x14ac:dyDescent="0.2">
      <c r="A3" s="189"/>
      <c r="B3" s="190"/>
      <c r="C3" s="189"/>
    </row>
    <row r="4" spans="1:3" x14ac:dyDescent="0.2">
      <c r="A4" s="189"/>
      <c r="B4" s="190"/>
      <c r="C4" s="189"/>
    </row>
    <row r="5" spans="1:3" ht="15" x14ac:dyDescent="0.2">
      <c r="A5" s="189"/>
      <c r="B5" s="192"/>
      <c r="C5" s="189"/>
    </row>
    <row r="6" spans="1:3" ht="15.75" x14ac:dyDescent="0.25">
      <c r="A6" s="189"/>
      <c r="B6" s="193"/>
      <c r="C6" s="189"/>
    </row>
    <row r="7" spans="1:3" ht="15" x14ac:dyDescent="0.2">
      <c r="A7" s="189"/>
      <c r="B7" s="192"/>
      <c r="C7" s="189"/>
    </row>
    <row r="8" spans="1:3" ht="15" x14ac:dyDescent="0.2">
      <c r="A8" s="189"/>
      <c r="B8" s="192"/>
      <c r="C8" s="189"/>
    </row>
    <row r="9" spans="1:3" ht="15" x14ac:dyDescent="0.2">
      <c r="A9" s="189"/>
      <c r="B9" s="192"/>
      <c r="C9" s="189"/>
    </row>
    <row r="10" spans="1:3" ht="15" x14ac:dyDescent="0.2">
      <c r="A10" s="189"/>
      <c r="B10" s="192"/>
      <c r="C10" s="189"/>
    </row>
    <row r="11" spans="1:3" ht="15" x14ac:dyDescent="0.2">
      <c r="A11" s="189"/>
      <c r="B11" s="192"/>
      <c r="C11" s="189"/>
    </row>
    <row r="12" spans="1:3" ht="15" x14ac:dyDescent="0.2">
      <c r="A12" s="189"/>
      <c r="B12" s="192"/>
      <c r="C12" s="189"/>
    </row>
    <row r="13" spans="1:3" ht="15" x14ac:dyDescent="0.2">
      <c r="A13" s="189"/>
      <c r="B13" s="192"/>
      <c r="C13" s="189"/>
    </row>
    <row r="14" spans="1:3" ht="15" x14ac:dyDescent="0.2">
      <c r="A14" s="189"/>
      <c r="B14" s="194"/>
      <c r="C14" s="189"/>
    </row>
    <row r="15" spans="1:3" ht="15" x14ac:dyDescent="0.2">
      <c r="A15" s="189"/>
      <c r="B15" s="195"/>
      <c r="C15" s="189"/>
    </row>
    <row r="16" spans="1:3" ht="15" x14ac:dyDescent="0.2">
      <c r="A16" s="189"/>
      <c r="B16" s="192"/>
      <c r="C16" s="189"/>
    </row>
    <row r="17" spans="1:3" x14ac:dyDescent="0.2">
      <c r="A17" s="189"/>
      <c r="B17" s="189"/>
      <c r="C17" s="189"/>
    </row>
    <row r="18" spans="1:3" x14ac:dyDescent="0.2">
      <c r="A18" s="189"/>
      <c r="B18" s="189"/>
      <c r="C18" s="189"/>
    </row>
    <row r="19" spans="1:3" x14ac:dyDescent="0.2">
      <c r="A19" s="189"/>
      <c r="B19" s="189"/>
      <c r="C19" s="189"/>
    </row>
    <row r="20" spans="1:3" x14ac:dyDescent="0.2">
      <c r="A20" s="189"/>
      <c r="B20" s="189"/>
      <c r="C20" s="189"/>
    </row>
    <row r="21" spans="1:3" x14ac:dyDescent="0.2">
      <c r="A21" s="189"/>
      <c r="B21" s="189"/>
      <c r="C21" s="189"/>
    </row>
    <row r="22" spans="1:3" x14ac:dyDescent="0.2">
      <c r="A22" s="189"/>
      <c r="B22" s="189"/>
      <c r="C22" s="189"/>
    </row>
    <row r="23" spans="1:3" x14ac:dyDescent="0.2">
      <c r="A23" s="189"/>
      <c r="B23" s="189"/>
      <c r="C23" s="189"/>
    </row>
    <row r="24" spans="1:3" x14ac:dyDescent="0.2">
      <c r="A24" s="189"/>
      <c r="B24" s="189"/>
      <c r="C24" s="189"/>
    </row>
    <row r="25" spans="1:3" x14ac:dyDescent="0.2">
      <c r="A25" s="189"/>
      <c r="B25" s="189"/>
      <c r="C25" s="189"/>
    </row>
    <row r="26" spans="1:3" x14ac:dyDescent="0.2">
      <c r="A26" s="189"/>
      <c r="B26" s="189"/>
      <c r="C26" s="189"/>
    </row>
    <row r="27" spans="1:3" x14ac:dyDescent="0.2">
      <c r="A27" s="189"/>
      <c r="B27" s="189"/>
      <c r="C27" s="189"/>
    </row>
    <row r="28" spans="1:3" x14ac:dyDescent="0.2">
      <c r="A28" s="189"/>
      <c r="B28" s="189"/>
      <c r="C28" s="189"/>
    </row>
  </sheetData>
  <sheetProtection algorithmName="SHA-512" hashValue="Gsme7g/0OvQpkWQ+/F0EnaN97AMA3urLJ0tNKtF2Z4PaFSlaBKZqLww/8auKCHmZjNP5pCYLFsq0JlKfsF6rSg==" saltValue="KVXrmz/w286OQPNLw23vX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بررسی اظهارنامه مالیاتی</vt:lpstr>
      <vt:lpstr>TikRah - تیک‌راه </vt:lpstr>
      <vt:lpstr>'بررسی اظهارنامه مالیاتی'!Print_Area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Karamatullah Rahimi</dc:creator>
  <cp:lastModifiedBy>DELL LATITUDE 9420</cp:lastModifiedBy>
  <cp:lastPrinted>2025-02-07T17:36:30Z</cp:lastPrinted>
  <dcterms:created xsi:type="dcterms:W3CDTF">2015-06-05T18:17:20Z</dcterms:created>
  <dcterms:modified xsi:type="dcterms:W3CDTF">2025-02-07T17:38:20Z</dcterms:modified>
</cp:coreProperties>
</file>